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 tabRatio="718" activeTab="1"/>
  </bookViews>
  <sheets>
    <sheet name="发放名单" sheetId="27" r:id="rId1"/>
    <sheet name="家庭成员信息表" sheetId="19" r:id="rId2"/>
  </sheets>
  <definedNames>
    <definedName name="_xlnm._FilterDatabase" localSheetId="0" hidden="1">发放名单!$A$2:$O$5</definedName>
    <definedName name="_xlnm._FilterDatabase" localSheetId="1" hidden="1">家庭成员信息表!$A$1:$W$6</definedName>
    <definedName name="_xlnm._FilterDatabase" hidden="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<sst xmlns="http://schemas.openxmlformats.org/spreadsheetml/2006/main" count="94" uniqueCount="54">
  <si>
    <t>兴国县2025年8月城镇低保对象花名册</t>
  </si>
  <si>
    <t>乡镇</t>
  </si>
  <si>
    <t>居委会（社区）</t>
  </si>
  <si>
    <t>序号</t>
  </si>
  <si>
    <t>户主姓名</t>
  </si>
  <si>
    <t>性别</t>
  </si>
  <si>
    <t>家庭住址</t>
  </si>
  <si>
    <t>家庭人口</t>
  </si>
  <si>
    <t>享受人口</t>
  </si>
  <si>
    <t>是否整户保</t>
  </si>
  <si>
    <t>保障类别</t>
  </si>
  <si>
    <t>档位</t>
  </si>
  <si>
    <t>月保障金额</t>
  </si>
  <si>
    <t>家庭情况</t>
  </si>
  <si>
    <t>备注</t>
  </si>
  <si>
    <t>整户取消</t>
  </si>
  <si>
    <t>龙口镇</t>
  </si>
  <si>
    <t>圩上街一组</t>
  </si>
  <si>
    <t>周艳艳</t>
  </si>
  <si>
    <t>龙口镇圩上街一组</t>
  </si>
  <si>
    <t>非常补</t>
  </si>
  <si>
    <t>B</t>
  </si>
  <si>
    <t>肢残3级（13年11月改账号）</t>
  </si>
  <si>
    <t>圩上街三组4号</t>
  </si>
  <si>
    <t>刘素琼</t>
  </si>
  <si>
    <t>龙口镇圩上街三组4号</t>
  </si>
  <si>
    <t>常补</t>
  </si>
  <si>
    <t>精神分裂症</t>
  </si>
  <si>
    <t>中岭村委会</t>
  </si>
  <si>
    <t>邓世平</t>
  </si>
  <si>
    <t>是</t>
  </si>
  <si>
    <t>有三兄弟，母亲近80岁了，兄弟都在外发展。本人患有风湿性心脏病，虽多方求医，但收效甚微，花费却不少，05年又腰间盘突出严重，返乡治疗后就再无参加工作，多年来靠亲戚朋友接济过日子，生活困难。</t>
  </si>
  <si>
    <t>县乡</t>
  </si>
  <si>
    <t>行政区划名称</t>
  </si>
  <si>
    <t>成员姓名</t>
  </si>
  <si>
    <t>与户主/本人关系</t>
  </si>
  <si>
    <t>人员状态</t>
  </si>
  <si>
    <t>救助对象类别</t>
  </si>
  <si>
    <t>户内调减</t>
  </si>
  <si>
    <t>比对火化</t>
  </si>
  <si>
    <t>比对低保</t>
  </si>
  <si>
    <t>比对特困</t>
  </si>
  <si>
    <t>比对孤儿等</t>
  </si>
  <si>
    <t>脱贫户</t>
  </si>
  <si>
    <t>监测对象</t>
  </si>
  <si>
    <t>本人</t>
  </si>
  <si>
    <t>弱</t>
  </si>
  <si>
    <t>户主/本人</t>
  </si>
  <si>
    <t>残疾</t>
  </si>
  <si>
    <t>林钰琦</t>
  </si>
  <si>
    <t>女儿</t>
  </si>
  <si>
    <t>女</t>
  </si>
  <si>
    <t>健康</t>
  </si>
  <si>
    <t>林菁菁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</si>
</sst>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2"/>
      <name val="仿宋"/>
      <charset val="134"/>
    </font>
    <font>
      <b/>
      <sz val="20"/>
      <name val="宋体"/>
      <charset val="134"/>
    </font>
    <font>
      <b/>
      <sz val="8"/>
      <name val="宋体"/>
      <charset val="134"/>
    </font>
    <font>
      <sz val="8"/>
      <name val="宋体"/>
      <charset val="134"/>
    </font>
    <font>
      <u/>
      <sz val="13.8"/>
      <color indexed="12"/>
      <name val="宋体"/>
      <charset val="134"/>
    </font>
    <font>
      <u/>
      <sz val="13.8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_x0001_"/>
      <charset val="0"/>
    </font>
    <font>
      <sz val="10"/>
      <name val="Arial"/>
      <charset val="0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6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28" fillId="0" borderId="0"/>
    <xf numFmtId="0" fontId="25" fillId="0" borderId="0" applyProtection="0"/>
    <xf numFmtId="0" fontId="29" fillId="0" borderId="0">
      <alignment vertical="center"/>
    </xf>
    <xf numFmtId="0" fontId="25" fillId="0" borderId="0">
      <alignment vertical="center"/>
    </xf>
    <xf numFmtId="0" fontId="30" fillId="0" borderId="0">
      <alignment vertical="center"/>
    </xf>
    <xf numFmtId="0" fontId="25" fillId="0" borderId="0"/>
    <xf numFmtId="0" fontId="0" fillId="0" borderId="0"/>
    <xf numFmtId="0" fontId="31" fillId="0" borderId="0" applyFill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</cellStyleXfs>
  <cellXfs count="33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shrinkToFit="1"/>
    </xf>
    <xf numFmtId="0" fontId="2" fillId="0" borderId="1" xfId="59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54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>
      <alignment vertical="center"/>
    </xf>
    <xf numFmtId="0" fontId="1" fillId="0" borderId="2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56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>
      <alignment vertical="center"/>
    </xf>
    <xf numFmtId="0" fontId="6" fillId="0" borderId="0" xfId="0" applyFont="1" applyFill="1" applyBorder="1" applyAlignment="1">
      <alignment horizontal="center" vertical="center" wrapText="1"/>
    </xf>
    <xf numFmtId="0" fontId="6" fillId="0" borderId="1" xfId="56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59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59" applyNumberFormat="1" applyFont="1" applyFill="1" applyBorder="1" applyAlignment="1">
      <alignment horizontal="center" vertical="center" wrapText="1"/>
    </xf>
  </cellXfs>
  <cellStyles count="6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 21" xfId="50"/>
    <cellStyle name="常规 10" xfId="51"/>
    <cellStyle name="_ET_STYLE_NoName_-18_" xfId="52"/>
    <cellStyle name="常规 17" xfId="53"/>
    <cellStyle name="常规_低保成员信息" xfId="54"/>
    <cellStyle name="常规 125" xfId="55"/>
    <cellStyle name="常规_家庭基本信息表_1" xfId="56"/>
    <cellStyle name="常规 49 3" xfId="57"/>
    <cellStyle name="常规 65" xfId="58"/>
    <cellStyle name="常规_Sheet1" xfId="59"/>
    <cellStyle name="常规_2017年8月份拨款系统导出名单" xfId="60"/>
    <cellStyle name="常规 92" xfId="61"/>
    <cellStyle name="常规 10 2" xfId="62"/>
    <cellStyle name="常规_Sheet1 2" xfId="63"/>
    <cellStyle name="常规 4" xfId="64"/>
    <cellStyle name="常规 2" xfId="65"/>
    <cellStyle name="常规 7" xfId="66"/>
    <cellStyle name="常规 3" xfId="67"/>
    <cellStyle name="常规_Sheet1 2 2" xfId="68"/>
  </cellStyles>
  <tableStyles count="0" defaultTableStyle="TableStyleMedium2" defaultPivotStyle="PivotStyleLight16"/>
  <colors>
    <mruColors>
      <color rgb="00FFFFFF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"/>
  <sheetViews>
    <sheetView workbookViewId="0">
      <pane ySplit="2" topLeftCell="A3" activePane="bottomLeft" state="frozen"/>
      <selection/>
      <selection pane="bottomLeft" activeCell="F8" sqref="F8"/>
    </sheetView>
  </sheetViews>
  <sheetFormatPr defaultColWidth="12.25" defaultRowHeight="33" customHeight="1" outlineLevelRow="4"/>
  <cols>
    <col min="1" max="5" width="12.25" style="1" customWidth="1"/>
    <col min="6" max="6" width="14.125" style="1" customWidth="1"/>
    <col min="7" max="13" width="12.25" style="1" customWidth="1"/>
    <col min="14" max="14" width="12.25" style="17" customWidth="1"/>
    <col min="15" max="16384" width="12.25" style="1" customWidth="1"/>
  </cols>
  <sheetData>
    <row r="1" s="1" customFormat="1" customHeight="1" spans="1:14">
      <c r="A1" s="18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customHeight="1" spans="1:15">
      <c r="A2" s="20" t="s">
        <v>1</v>
      </c>
      <c r="B2" s="20" t="s">
        <v>2</v>
      </c>
      <c r="C2" s="21" t="s">
        <v>3</v>
      </c>
      <c r="D2" s="22" t="s">
        <v>4</v>
      </c>
      <c r="E2" s="22" t="s">
        <v>5</v>
      </c>
      <c r="F2" s="21" t="s">
        <v>6</v>
      </c>
      <c r="G2" s="21" t="s">
        <v>7</v>
      </c>
      <c r="H2" s="21" t="s">
        <v>8</v>
      </c>
      <c r="I2" s="21" t="s">
        <v>9</v>
      </c>
      <c r="J2" s="21" t="s">
        <v>10</v>
      </c>
      <c r="K2" s="21" t="s">
        <v>11</v>
      </c>
      <c r="L2" s="21" t="s">
        <v>12</v>
      </c>
      <c r="M2" s="21" t="s">
        <v>13</v>
      </c>
      <c r="N2" s="21" t="s">
        <v>14</v>
      </c>
      <c r="O2" s="21" t="s">
        <v>15</v>
      </c>
    </row>
    <row r="3" s="1" customFormat="1" customHeight="1" spans="1:15">
      <c r="A3" s="23" t="s">
        <v>16</v>
      </c>
      <c r="B3" s="24" t="s">
        <v>17</v>
      </c>
      <c r="C3" s="25">
        <v>826</v>
      </c>
      <c r="D3" s="26" t="s">
        <v>18</v>
      </c>
      <c r="E3" s="9" t="e">
        <f>IF(OR(LEN(#REF!)=15,LEN(#REF!)=18),IF(MOD(MID(#REF!,15,3)*1,2),"男","女"),#N/A)</f>
        <v>#REF!</v>
      </c>
      <c r="F3" s="23" t="s">
        <v>19</v>
      </c>
      <c r="G3" s="27">
        <v>1</v>
      </c>
      <c r="H3" s="27">
        <v>1</v>
      </c>
      <c r="I3" s="28" t="b">
        <f>H3=G3</f>
        <v>1</v>
      </c>
      <c r="J3" s="29" t="s">
        <v>20</v>
      </c>
      <c r="K3" s="27" t="s">
        <v>21</v>
      </c>
      <c r="L3" s="30">
        <f>695*H3</f>
        <v>695</v>
      </c>
      <c r="M3" s="31" t="s">
        <v>22</v>
      </c>
      <c r="N3" s="32">
        <v>2012.09</v>
      </c>
      <c r="O3" s="1" t="e">
        <f>VLOOKUP(#REF!,#REF!,1,FALSE)</f>
        <v>#REF!</v>
      </c>
    </row>
    <row r="4" s="1" customFormat="1" customHeight="1" spans="1:15">
      <c r="A4" s="23" t="s">
        <v>16</v>
      </c>
      <c r="B4" s="24" t="s">
        <v>23</v>
      </c>
      <c r="C4" s="25">
        <v>827</v>
      </c>
      <c r="D4" s="26" t="s">
        <v>24</v>
      </c>
      <c r="E4" s="9" t="e">
        <f>IF(OR(LEN(#REF!)=15,LEN(#REF!)=18),IF(MOD(MID(#REF!,15,3)*1,2),"男","女"),#N/A)</f>
        <v>#REF!</v>
      </c>
      <c r="F4" s="23" t="s">
        <v>25</v>
      </c>
      <c r="G4" s="27">
        <v>5</v>
      </c>
      <c r="H4" s="27">
        <v>3</v>
      </c>
      <c r="I4" s="28" t="b">
        <f>H4=G4</f>
        <v>0</v>
      </c>
      <c r="J4" s="29" t="s">
        <v>26</v>
      </c>
      <c r="K4" s="27" t="s">
        <v>21</v>
      </c>
      <c r="L4" s="30">
        <f>695*H4</f>
        <v>2085</v>
      </c>
      <c r="M4" s="31" t="s">
        <v>27</v>
      </c>
      <c r="N4" s="32">
        <v>2013.06</v>
      </c>
      <c r="O4" s="1" t="e">
        <f>VLOOKUP(#REF!,#REF!,1,FALSE)</f>
        <v>#REF!</v>
      </c>
    </row>
    <row r="5" s="1" customFormat="1" customHeight="1" spans="1:15">
      <c r="A5" s="23" t="s">
        <v>16</v>
      </c>
      <c r="B5" s="24" t="s">
        <v>28</v>
      </c>
      <c r="C5" s="25">
        <v>828</v>
      </c>
      <c r="D5" s="26" t="s">
        <v>29</v>
      </c>
      <c r="E5" s="9" t="e">
        <f>IF(OR(LEN(#REF!)=15,LEN(#REF!)=18),IF(MOD(MID(#REF!,15,3)*1,2),"男","女"),#N/A)</f>
        <v>#REF!</v>
      </c>
      <c r="F5" s="23" t="s">
        <v>28</v>
      </c>
      <c r="G5" s="27">
        <v>1</v>
      </c>
      <c r="H5" s="27">
        <v>1</v>
      </c>
      <c r="I5" s="28" t="s">
        <v>30</v>
      </c>
      <c r="J5" s="29" t="s">
        <v>20</v>
      </c>
      <c r="K5" s="27" t="s">
        <v>21</v>
      </c>
      <c r="L5" s="30">
        <f>695*H5</f>
        <v>695</v>
      </c>
      <c r="M5" s="31" t="s">
        <v>31</v>
      </c>
      <c r="N5" s="32"/>
      <c r="O5" s="1" t="e">
        <f>VLOOKUP(#REF!,#REF!,1,FALSE)</f>
        <v>#REF!</v>
      </c>
    </row>
  </sheetData>
  <autoFilter xmlns:etc="http://www.wps.cn/officeDocument/2017/etCustomData" ref="A2:O5" etc:filterBottomFollowUsedRange="0">
    <extLst/>
  </autoFilter>
  <sortState ref="A1:Y1076">
    <sortCondition ref="A1"/>
  </sortState>
  <mergeCells count="1">
    <mergeCell ref="A1:N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6"/>
  <sheetViews>
    <sheetView tabSelected="1" workbookViewId="0">
      <selection activeCell="J23" sqref="J23"/>
    </sheetView>
  </sheetViews>
  <sheetFormatPr defaultColWidth="9" defaultRowHeight="14.25" outlineLevelRow="5"/>
  <cols>
    <col min="1" max="1" width="4.25" style="1" customWidth="1"/>
    <col min="2" max="2" width="9.875" style="1" customWidth="1"/>
    <col min="3" max="3" width="12.875" style="1" customWidth="1"/>
    <col min="4" max="4" width="7.125" style="1" customWidth="1"/>
    <col min="5" max="5" width="4.5" style="2" customWidth="1"/>
    <col min="6" max="6" width="4" style="2" customWidth="1"/>
    <col min="7" max="7" width="8" style="1" customWidth="1"/>
    <col min="8" max="8" width="9.625" style="1" customWidth="1"/>
    <col min="9" max="9" width="4.125" style="1" customWidth="1"/>
    <col min="10" max="10" width="11.5" style="1" customWidth="1"/>
    <col min="11" max="11" width="5.875" style="1" customWidth="1"/>
    <col min="12" max="23" width="12" style="1" customWidth="1"/>
    <col min="24" max="16383" width="9" style="1"/>
    <col min="16384" max="16384" width="7.25" style="1"/>
  </cols>
  <sheetData>
    <row r="1" s="1" customFormat="1" ht="33.75" spans="1:19">
      <c r="A1" s="3" t="s">
        <v>3</v>
      </c>
      <c r="B1" s="3" t="s">
        <v>32</v>
      </c>
      <c r="C1" s="4" t="s">
        <v>33</v>
      </c>
      <c r="D1" s="4" t="s">
        <v>4</v>
      </c>
      <c r="E1" s="4" t="s">
        <v>7</v>
      </c>
      <c r="F1" s="4" t="s">
        <v>8</v>
      </c>
      <c r="G1" s="3" t="s">
        <v>34</v>
      </c>
      <c r="H1" s="8" t="s">
        <v>35</v>
      </c>
      <c r="I1" s="3" t="s">
        <v>5</v>
      </c>
      <c r="J1" s="3" t="s">
        <v>36</v>
      </c>
      <c r="K1" s="4" t="s">
        <v>37</v>
      </c>
      <c r="L1" s="4" t="s">
        <v>15</v>
      </c>
      <c r="M1" s="4" t="s">
        <v>38</v>
      </c>
      <c r="N1" s="4" t="s">
        <v>39</v>
      </c>
      <c r="O1" s="4" t="s">
        <v>40</v>
      </c>
      <c r="P1" s="13" t="s">
        <v>41</v>
      </c>
      <c r="Q1" s="4" t="s">
        <v>42</v>
      </c>
      <c r="R1" s="13" t="s">
        <v>43</v>
      </c>
      <c r="S1" s="13" t="s">
        <v>44</v>
      </c>
    </row>
    <row r="2" s="1" customFormat="1" customHeight="1" spans="1:23">
      <c r="A2" s="5">
        <v>1389</v>
      </c>
      <c r="B2" s="5" t="s">
        <v>16</v>
      </c>
      <c r="C2" s="6" t="s">
        <v>28</v>
      </c>
      <c r="D2" s="7" t="s">
        <v>29</v>
      </c>
      <c r="E2" s="9">
        <v>1</v>
      </c>
      <c r="F2" s="9">
        <v>1</v>
      </c>
      <c r="G2" s="5" t="s">
        <v>29</v>
      </c>
      <c r="H2" s="10" t="s">
        <v>45</v>
      </c>
      <c r="I2" s="11" t="e">
        <f>IF(OR(LEN(#REF!)=15,LEN(#REF!)=18),IF(MOD(MID(#REF!,15,3)*1,2),"男","女"),#N/A)</f>
        <v>#REF!</v>
      </c>
      <c r="J2" s="5" t="s">
        <v>46</v>
      </c>
      <c r="K2" s="5" t="s">
        <v>20</v>
      </c>
      <c r="L2" s="12" t="e">
        <f>VLOOKUP(#REF!,#REF!,1,FALSE)</f>
        <v>#REF!</v>
      </c>
      <c r="M2" s="12" t="e">
        <f>VLOOKUP(#REF!,#REF!,1,FALSE)</f>
        <v>#REF!</v>
      </c>
      <c r="N2" s="12" t="e">
        <v>#N/A</v>
      </c>
      <c r="O2" s="12" t="e">
        <v>#N/A</v>
      </c>
      <c r="P2" s="14" t="e">
        <v>#N/A</v>
      </c>
      <c r="Q2" s="12" t="e">
        <v>#N/A</v>
      </c>
      <c r="R2" s="15" t="e">
        <v>#N/A</v>
      </c>
      <c r="S2" s="15" t="e">
        <v>#N/A</v>
      </c>
      <c r="T2" s="16" t="e">
        <f ca="1">YEAR(TODAY())-MID(#REF!,7,4)</f>
        <v>#REF!</v>
      </c>
      <c r="U2" s="1" t="e">
        <f>VLOOKUP(#REF!,发放名单!F:K,9,FALSE)</f>
        <v>#REF!</v>
      </c>
      <c r="V2" s="1" t="e">
        <f>MIDB(#REF!,11,2)</f>
        <v>#REF!</v>
      </c>
      <c r="W2" s="1" t="e">
        <f>VLOOKUP(#REF!,发放名单!#REF!,2,FALSE)</f>
        <v>#REF!</v>
      </c>
    </row>
    <row r="3" s="1" customFormat="1" customHeight="1" spans="1:23">
      <c r="A3" s="5">
        <v>1390</v>
      </c>
      <c r="B3" s="5" t="s">
        <v>16</v>
      </c>
      <c r="C3" s="6" t="s">
        <v>17</v>
      </c>
      <c r="D3" s="7" t="s">
        <v>18</v>
      </c>
      <c r="E3" s="9">
        <v>1</v>
      </c>
      <c r="F3" s="9">
        <v>1</v>
      </c>
      <c r="G3" s="5" t="s">
        <v>18</v>
      </c>
      <c r="H3" s="10" t="s">
        <v>47</v>
      </c>
      <c r="I3" s="11" t="e">
        <f>IF(OR(LEN(#REF!)=15,LEN(#REF!)=18),IF(MOD(MID(#REF!,15,3)*1,2),"男","女"),#N/A)</f>
        <v>#REF!</v>
      </c>
      <c r="J3" s="5" t="s">
        <v>48</v>
      </c>
      <c r="K3" s="5" t="s">
        <v>20</v>
      </c>
      <c r="L3" s="12" t="e">
        <f>VLOOKUP(#REF!,#REF!,1,FALSE)</f>
        <v>#REF!</v>
      </c>
      <c r="M3" s="12" t="e">
        <f>VLOOKUP(#REF!,#REF!,1,FALSE)</f>
        <v>#REF!</v>
      </c>
      <c r="N3" s="12" t="e">
        <v>#N/A</v>
      </c>
      <c r="O3" s="12" t="e">
        <v>#N/A</v>
      </c>
      <c r="P3" s="14" t="e">
        <v>#N/A</v>
      </c>
      <c r="Q3" s="12" t="e">
        <v>#N/A</v>
      </c>
      <c r="R3" s="15" t="e">
        <v>#N/A</v>
      </c>
      <c r="S3" s="15" t="e">
        <v>#N/A</v>
      </c>
      <c r="T3" s="16" t="e">
        <f ca="1">YEAR(TODAY())-MID(#REF!,7,4)</f>
        <v>#REF!</v>
      </c>
      <c r="U3" s="1" t="e">
        <f>VLOOKUP(#REF!,发放名单!F:K,9,FALSE)</f>
        <v>#REF!</v>
      </c>
      <c r="V3" s="1" t="e">
        <f>MIDB(#REF!,11,2)</f>
        <v>#REF!</v>
      </c>
      <c r="W3" s="1" t="e">
        <f>VLOOKUP(#REF!,发放名单!#REF!,2,FALSE)</f>
        <v>#REF!</v>
      </c>
    </row>
    <row r="4" s="1" customFormat="1" customHeight="1" spans="1:23">
      <c r="A4" s="5">
        <v>1391</v>
      </c>
      <c r="B4" s="5" t="s">
        <v>16</v>
      </c>
      <c r="C4" s="6" t="s">
        <v>23</v>
      </c>
      <c r="D4" s="7" t="s">
        <v>24</v>
      </c>
      <c r="E4" s="9">
        <v>5</v>
      </c>
      <c r="F4" s="9">
        <v>3</v>
      </c>
      <c r="G4" s="5" t="s">
        <v>24</v>
      </c>
      <c r="H4" s="10" t="s">
        <v>47</v>
      </c>
      <c r="I4" s="11" t="e">
        <f>IF(OR(LEN(#REF!)=15,LEN(#REF!)=18),IF(MOD(MID(#REF!,15,3)*1,2),"男","女"),#N/A)</f>
        <v>#REF!</v>
      </c>
      <c r="J4" s="5" t="s">
        <v>27</v>
      </c>
      <c r="K4" s="5" t="s">
        <v>26</v>
      </c>
      <c r="L4" s="12" t="e">
        <f>VLOOKUP(#REF!,#REF!,1,FALSE)</f>
        <v>#REF!</v>
      </c>
      <c r="M4" s="12" t="e">
        <f>VLOOKUP(#REF!,#REF!,1,FALSE)</f>
        <v>#REF!</v>
      </c>
      <c r="N4" s="12" t="e">
        <v>#N/A</v>
      </c>
      <c r="O4" s="12" t="e">
        <v>#N/A</v>
      </c>
      <c r="P4" s="14" t="e">
        <v>#N/A</v>
      </c>
      <c r="Q4" s="12" t="e">
        <v>#N/A</v>
      </c>
      <c r="R4" s="15" t="e">
        <v>#N/A</v>
      </c>
      <c r="S4" s="15" t="e">
        <v>#N/A</v>
      </c>
      <c r="T4" s="16" t="e">
        <f ca="1">YEAR(TODAY())-MID(#REF!,7,4)</f>
        <v>#REF!</v>
      </c>
      <c r="U4" s="1" t="e">
        <f>VLOOKUP(#REF!,发放名单!F:K,9,FALSE)</f>
        <v>#REF!</v>
      </c>
      <c r="V4" s="1" t="e">
        <f>MIDB(#REF!,11,2)</f>
        <v>#REF!</v>
      </c>
      <c r="W4" s="1" t="e">
        <f>VLOOKUP(#REF!,发放名单!#REF!,2,FALSE)</f>
        <v>#REF!</v>
      </c>
    </row>
    <row r="5" s="1" customFormat="1" customHeight="1" spans="1:23">
      <c r="A5" s="5">
        <v>1392</v>
      </c>
      <c r="B5" s="5" t="s">
        <v>16</v>
      </c>
      <c r="C5" s="6" t="s">
        <v>23</v>
      </c>
      <c r="D5" s="7" t="s">
        <v>24</v>
      </c>
      <c r="E5" s="9"/>
      <c r="F5" s="9"/>
      <c r="G5" s="5" t="s">
        <v>49</v>
      </c>
      <c r="H5" s="10" t="s">
        <v>50</v>
      </c>
      <c r="I5" s="11" t="s">
        <v>51</v>
      </c>
      <c r="J5" s="5" t="s">
        <v>52</v>
      </c>
      <c r="K5" s="5" t="s">
        <v>20</v>
      </c>
      <c r="L5" s="12" t="e">
        <f>VLOOKUP(#REF!,#REF!,1,FALSE)</f>
        <v>#REF!</v>
      </c>
      <c r="M5" s="12" t="e">
        <f>VLOOKUP(#REF!,#REF!,1,FALSE)</f>
        <v>#REF!</v>
      </c>
      <c r="N5" s="12" t="e">
        <v>#N/A</v>
      </c>
      <c r="O5" s="12" t="e">
        <v>#N/A</v>
      </c>
      <c r="P5" s="14" t="e">
        <v>#N/A</v>
      </c>
      <c r="Q5" s="12" t="e">
        <v>#N/A</v>
      </c>
      <c r="R5" s="15" t="e">
        <v>#N/A</v>
      </c>
      <c r="S5" s="15" t="e">
        <v>#N/A</v>
      </c>
      <c r="T5" s="16" t="e">
        <f ca="1">YEAR(TODAY())-MID(#REF!,7,4)</f>
        <v>#REF!</v>
      </c>
      <c r="U5" s="1" t="e">
        <f>VLOOKUP(#REF!,发放名单!F:K,9,FALSE)</f>
        <v>#REF!</v>
      </c>
      <c r="V5" s="1" t="e">
        <f>MIDB(#REF!,11,2)</f>
        <v>#REF!</v>
      </c>
      <c r="W5" s="1" t="e">
        <f>VLOOKUP(#REF!,发放名单!#REF!,2,FALSE)</f>
        <v>#REF!</v>
      </c>
    </row>
    <row r="6" s="1" customFormat="1" customHeight="1" spans="1:23">
      <c r="A6" s="5">
        <v>1393</v>
      </c>
      <c r="B6" s="5" t="s">
        <v>16</v>
      </c>
      <c r="C6" s="6" t="s">
        <v>23</v>
      </c>
      <c r="D6" s="7" t="s">
        <v>24</v>
      </c>
      <c r="E6" s="9"/>
      <c r="F6" s="9"/>
      <c r="G6" s="5" t="s">
        <v>53</v>
      </c>
      <c r="H6" s="10" t="s">
        <v>50</v>
      </c>
      <c r="I6" s="11" t="s">
        <v>51</v>
      </c>
      <c r="J6" s="5" t="s">
        <v>52</v>
      </c>
      <c r="K6" s="5" t="s">
        <v>20</v>
      </c>
      <c r="L6" s="12" t="e">
        <f>VLOOKUP(#REF!,#REF!,1,FALSE)</f>
        <v>#REF!</v>
      </c>
      <c r="M6" s="12" t="e">
        <f>VLOOKUP(#REF!,#REF!,1,FALSE)</f>
        <v>#REF!</v>
      </c>
      <c r="N6" s="12" t="e">
        <v>#N/A</v>
      </c>
      <c r="O6" s="12" t="e">
        <v>#N/A</v>
      </c>
      <c r="P6" s="14" t="e">
        <v>#N/A</v>
      </c>
      <c r="Q6" s="12" t="e">
        <v>#N/A</v>
      </c>
      <c r="R6" s="15" t="e">
        <v>#N/A</v>
      </c>
      <c r="S6" s="15" t="e">
        <v>#N/A</v>
      </c>
      <c r="T6" s="16" t="e">
        <f ca="1">YEAR(TODAY())-MID(#REF!,7,4)</f>
        <v>#REF!</v>
      </c>
      <c r="U6" s="1" t="e">
        <f>VLOOKUP(#REF!,发放名单!F:K,9,FALSE)</f>
        <v>#REF!</v>
      </c>
      <c r="V6" s="1" t="e">
        <f>MIDB(#REF!,11,2)</f>
        <v>#REF!</v>
      </c>
      <c r="W6" s="1" t="e">
        <f>VLOOKUP(#REF!,发放名单!#REF!,2,FALSE)</f>
        <v>#REF!</v>
      </c>
    </row>
  </sheetData>
  <autoFilter xmlns:etc="http://www.wps.cn/officeDocument/2017/etCustomData" ref="A1:W6" etc:filterBottomFollowUsedRange="0">
    <extLst/>
  </autoFilter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发放名单</vt:lpstr>
      <vt:lpstr>家庭成员信息表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CNGC207</cp:lastModifiedBy>
  <cp:revision>1</cp:revision>
  <dcterms:created xsi:type="dcterms:W3CDTF">2013-05-30T10:30:00Z</dcterms:created>
  <cp:lastPrinted>2013-06-26T10:30:00Z</cp:lastPrinted>
  <dcterms:modified xsi:type="dcterms:W3CDTF">2025-08-19T16:55:44Z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2052-12.8.2.20327</vt:lpwstr>
  </property>
  <property fmtid="{D5CDD505-2E9C-101B-9397-08002B2CF9AE}" pid="3" name="KSOReadingLayout">
    <vt:bool>true</vt:bool>
  </property>
  <property fmtid="{D5CDD505-2E9C-101B-9397-08002B2CF9AE}" pid="4" name="ICV">
    <vt:lpwstr>14FF343EB1184CE2B44A2FCFC94A4206_13</vt:lpwstr>
  </property>
</Properties>
</file>