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4.2025年县级一般公共预算支出执行" sheetId="1" r:id="rId1"/>
  </sheets>
  <externalReferences>
    <externalReference r:id="rId2"/>
    <externalReference r:id="rId3"/>
  </externalReferences>
  <definedNames>
    <definedName name="_xlnm._FilterDatabase" localSheetId="0" hidden="1">'4.2025年县级一般公共预算支出执行'!$A$4:$G$516</definedName>
    <definedName name="Database" hidden="1">#REF!</definedName>
    <definedName name="_xlnm.Print_Titles" localSheetId="0">'4.2025年县级一般公共预算支出执行'!$3:$4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<sst xmlns="http://schemas.openxmlformats.org/spreadsheetml/2006/main" count="695" uniqueCount="635">
  <si>
    <t>2025年县级一般公共预算支出执行情况表</t>
  </si>
  <si>
    <t>单位：万元</t>
  </si>
  <si>
    <t>支出科目</t>
  </si>
  <si>
    <t>2024年决算数</t>
  </si>
  <si>
    <t>2025年</t>
  </si>
  <si>
    <t>2025年执行数比2024年决算数增减%</t>
  </si>
  <si>
    <t>科目代码</t>
  </si>
  <si>
    <t>科目名称</t>
  </si>
  <si>
    <t>预算数</t>
  </si>
  <si>
    <t>执行数</t>
  </si>
  <si>
    <t>执行数占预算数%</t>
  </si>
  <si>
    <t xml:space="preserve">  一般公共服务支出</t>
  </si>
  <si>
    <t xml:space="preserve">    人大事务</t>
  </si>
  <si>
    <t xml:space="preserve">      行政运行</t>
  </si>
  <si>
    <t>2010102</t>
  </si>
  <si>
    <t xml:space="preserve">      一般行政管理事务</t>
  </si>
  <si>
    <t>2010103</t>
  </si>
  <si>
    <t xml:space="preserve">      机关服务</t>
  </si>
  <si>
    <t>2010104</t>
  </si>
  <si>
    <t xml:space="preserve">      人大会议</t>
  </si>
  <si>
    <t>2010107</t>
  </si>
  <si>
    <t xml:space="preserve">      人大代表履职能力提升</t>
  </si>
  <si>
    <t xml:space="preserve">      代表工作</t>
  </si>
  <si>
    <t xml:space="preserve">      其他人大事务支出</t>
  </si>
  <si>
    <t xml:space="preserve">    政协事务</t>
  </si>
  <si>
    <t>2010202</t>
  </si>
  <si>
    <t>2010204</t>
  </si>
  <si>
    <t xml:space="preserve">      政协会议</t>
  </si>
  <si>
    <t xml:space="preserve">      其他政协事务支出</t>
  </si>
  <si>
    <t xml:space="preserve">    政府办公厅(室)及相关机构事务</t>
  </si>
  <si>
    <t>2010302</t>
  </si>
  <si>
    <t xml:space="preserve">      政务公开审批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</si>
  <si>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</si>
  <si>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</si>
  <si>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</si>
  <si>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其他发展与改革事务支出</t>
  </si>
  <si>
    <t xml:space="preserve">    统计信息事务</t>
  </si>
  <si>
    <t>2010503</t>
  </si>
  <si>
    <t>2010507</t>
  </si>
  <si>
    <t xml:space="preserve">      专项普查活动</t>
  </si>
  <si>
    <t>2010508</t>
  </si>
  <si>
    <t xml:space="preserve">      统计抽样调查</t>
  </si>
  <si>
    <t xml:space="preserve">       其他统计信息事务支出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</si>
  <si>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</si>
  <si>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</si>
  <si>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</si>
  <si>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</si>
  <si>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</si>
  <si>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其他审计事务支出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</si>
  <si>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</si>
  <si>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</si>
  <si>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</si>
  <si>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</si>
  <si>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  其他商贸事务支出</t>
  </si>
  <si>
    <t xml:space="preserve">    港澳台事务</t>
  </si>
  <si>
    <t xml:space="preserve">      其他港澳台事务支出</t>
  </si>
  <si>
    <t xml:space="preserve">    档案事务</t>
  </si>
  <si>
    <t xml:space="preserve">      其他档案事务支出</t>
  </si>
  <si>
    <t xml:space="preserve">    民主党派及工商联事务</t>
  </si>
  <si>
    <t xml:space="preserve">    群众团体事务</t>
  </si>
  <si>
    <t>2012906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</si>
  <si>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</si>
  <si>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</si>
  <si>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</si>
  <si>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</si>
  <si>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</si>
  <si>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</si>
  <si>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</si>
  <si>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</si>
  <si>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</si>
  <si>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>2013404</t>
  </si>
  <si>
    <t xml:space="preserve">      宗教事务</t>
  </si>
  <si>
    <t xml:space="preserve">      其他统战事务支出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</si>
  <si>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</si>
  <si>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</si>
  <si>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</si>
  <si>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</si>
  <si>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</si>
  <si>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经营主体管理</t>
  </si>
  <si>
    <t xml:space="preserve">      市场秩序执法</t>
  </si>
  <si>
    <t xml:space="preserve">      质量基础</t>
  </si>
  <si>
    <t xml:space="preserve">      药品事务</t>
  </si>
  <si>
    <t xml:space="preserve">      食品安全监管</t>
  </si>
  <si>
    <t xml:space="preserve">      其他市场监督管理事务</t>
  </si>
  <si>
    <t xml:space="preserve">    社会工作事务</t>
  </si>
  <si>
    <t xml:space="preserve">      其他社会工作事务支出</t>
  </si>
  <si>
    <t xml:space="preserve">    信访事务</t>
  </si>
  <si>
    <t xml:space="preserve">      信访业务</t>
  </si>
  <si>
    <t xml:space="preserve">      其他信访事务支出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</si>
  <si>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</si>
  <si>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</si>
  <si>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</si>
  <si>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国防动员</t>
  </si>
  <si>
    <t xml:space="preserve">      人民防空</t>
  </si>
  <si>
    <t xml:space="preserve">      民兵</t>
  </si>
  <si>
    <t>2030699</t>
  </si>
  <si>
    <t xml:space="preserve">      其他国防动员支出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</si>
  <si>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</si>
  <si>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</si>
  <si>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</si>
  <si>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武装警察部队</t>
  </si>
  <si>
    <t xml:space="preserve">      其他武装警察部队支出</t>
  </si>
  <si>
    <t xml:space="preserve">    公安</t>
  </si>
  <si>
    <t xml:space="preserve">      其他公安支出</t>
  </si>
  <si>
    <t xml:space="preserve">    检察</t>
  </si>
  <si>
    <t xml:space="preserve">      其他检察支出</t>
  </si>
  <si>
    <t xml:space="preserve">    司法</t>
  </si>
  <si>
    <t>2040604</t>
  </si>
  <si>
    <t xml:space="preserve">      基层司法业务</t>
  </si>
  <si>
    <t>2040605</t>
  </si>
  <si>
    <t xml:space="preserve">      普法宣传</t>
  </si>
  <si>
    <t>2040607</t>
  </si>
  <si>
    <t xml:space="preserve">      公共法律服务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</si>
  <si>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</si>
  <si>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</si>
  <si>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</si>
  <si>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</si>
  <si>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>205</t>
  </si>
  <si>
    <t xml:space="preserve">  教育支出</t>
  </si>
  <si>
    <t>20501</t>
  </si>
  <si>
    <t xml:space="preserve">    教育管理事务</t>
  </si>
  <si>
    <t>2050101</t>
  </si>
  <si>
    <t>2050102</t>
  </si>
  <si>
    <t>2050199</t>
  </si>
  <si>
    <t xml:space="preserve">      其他教育管理事务支出</t>
  </si>
  <si>
    <t xml:space="preserve">    普通教育</t>
  </si>
  <si>
    <t>2050201</t>
  </si>
  <si>
    <t xml:space="preserve">      学前教育</t>
  </si>
  <si>
    <t>2050202</t>
  </si>
  <si>
    <t xml:space="preserve">      小学教育</t>
  </si>
  <si>
    <t>2050203</t>
  </si>
  <si>
    <t xml:space="preserve">      初中教育</t>
  </si>
  <si>
    <t>2050204</t>
  </si>
  <si>
    <t xml:space="preserve">      高中教育</t>
  </si>
  <si>
    <t xml:space="preserve">      高等教育</t>
  </si>
  <si>
    <t xml:space="preserve">      其他普通教育支出</t>
  </si>
  <si>
    <t xml:space="preserve">    职业教育</t>
  </si>
  <si>
    <t>2050302</t>
  </si>
  <si>
    <t xml:space="preserve">      中等职业教育</t>
  </si>
  <si>
    <t>2050303</t>
  </si>
  <si>
    <t xml:space="preserve">      技校教育</t>
  </si>
  <si>
    <t>20507</t>
  </si>
  <si>
    <t xml:space="preserve">    特殊教育</t>
  </si>
  <si>
    <t>2050701</t>
  </si>
  <si>
    <t xml:space="preserve">      特殊学校教育</t>
  </si>
  <si>
    <t xml:space="preserve">    进修及培训</t>
  </si>
  <si>
    <t>2050801</t>
  </si>
  <si>
    <t xml:space="preserve">      教师进修</t>
  </si>
  <si>
    <t xml:space="preserve">       干部教育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</si>
  <si>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</si>
  <si>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</si>
  <si>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</si>
  <si>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</si>
  <si>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中等职业学校教学设施</t>
  </si>
  <si>
    <t>20599</t>
  </si>
  <si>
    <t xml:space="preserve">    其他教育支出(款)</t>
  </si>
  <si>
    <t>2059999</t>
  </si>
  <si>
    <t xml:space="preserve">      其他教育支出(项)</t>
  </si>
  <si>
    <t>206</t>
  </si>
  <si>
    <t xml:space="preserve">  科学技术支出</t>
  </si>
  <si>
    <t>20601</t>
  </si>
  <si>
    <t xml:space="preserve">    科学技术管理事务</t>
  </si>
  <si>
    <t>2060101</t>
  </si>
  <si>
    <t xml:space="preserve">       行政运行</t>
  </si>
  <si>
    <t>2060199</t>
  </si>
  <si>
    <t xml:space="preserve">       其他科学技术管理服务支出</t>
  </si>
  <si>
    <t xml:space="preserve">    基础研究</t>
  </si>
  <si>
    <t xml:space="preserve">      科技人才队伍建设</t>
  </si>
  <si>
    <t xml:space="preserve">    应用研究</t>
  </si>
  <si>
    <t xml:space="preserve">      社会公益研究</t>
  </si>
  <si>
    <t xml:space="preserve">    技术研究与开发</t>
  </si>
  <si>
    <t xml:space="preserve">       其他技术研究与开发支出</t>
  </si>
  <si>
    <t xml:space="preserve">    科技条件与服务</t>
  </si>
  <si>
    <t xml:space="preserve">       其他科技条件与服务</t>
  </si>
  <si>
    <t>20607</t>
  </si>
  <si>
    <t xml:space="preserve">    科学技术普及</t>
  </si>
  <si>
    <t>2060701</t>
  </si>
  <si>
    <t xml:space="preserve">      机构运行</t>
  </si>
  <si>
    <t>2060702</t>
  </si>
  <si>
    <t xml:space="preserve">      科普活动</t>
  </si>
  <si>
    <t xml:space="preserve">      其他科学技术普及支出</t>
  </si>
  <si>
    <t xml:space="preserve">    科技重大项目</t>
  </si>
  <si>
    <t xml:space="preserve">      科技重大专项</t>
  </si>
  <si>
    <t xml:space="preserve">      其他科技重大项目</t>
  </si>
  <si>
    <t xml:space="preserve">    其他科学技术支出</t>
  </si>
  <si>
    <t xml:space="preserve">      其他科学技术支出</t>
  </si>
  <si>
    <t>207</t>
  </si>
  <si>
    <t xml:space="preserve">  文化旅游体育与传媒支出</t>
  </si>
  <si>
    <t>20701</t>
  </si>
  <si>
    <t xml:space="preserve">    文化和旅游</t>
  </si>
  <si>
    <t>2070101</t>
  </si>
  <si>
    <t>2070104</t>
  </si>
  <si>
    <t xml:space="preserve">      图书馆</t>
  </si>
  <si>
    <t>2070105</t>
  </si>
  <si>
    <t xml:space="preserve">      文化展示及纪念机构</t>
  </si>
  <si>
    <t>2070107</t>
  </si>
  <si>
    <t xml:space="preserve">      艺术表演团体</t>
  </si>
  <si>
    <t>2070108</t>
  </si>
  <si>
    <t xml:space="preserve">      文化活动</t>
  </si>
  <si>
    <t>2070109</t>
  </si>
  <si>
    <t xml:space="preserve">      群众文化</t>
  </si>
  <si>
    <t>2070111</t>
  </si>
  <si>
    <t xml:space="preserve">      文化创作与保护</t>
  </si>
  <si>
    <t>2070199</t>
  </si>
  <si>
    <t xml:space="preserve">      其他文化支出</t>
  </si>
  <si>
    <t>20702</t>
  </si>
  <si>
    <t xml:space="preserve">    文物</t>
  </si>
  <si>
    <t>2070205</t>
  </si>
  <si>
    <t xml:space="preserve">      博物馆</t>
  </si>
  <si>
    <t>20703</t>
  </si>
  <si>
    <t xml:space="preserve">    体育</t>
  </si>
  <si>
    <t>2070305</t>
  </si>
  <si>
    <t xml:space="preserve">      体育竞赛</t>
  </si>
  <si>
    <t>2070306</t>
  </si>
  <si>
    <t xml:space="preserve">      体育训练</t>
  </si>
  <si>
    <t>2070307</t>
  </si>
  <si>
    <t xml:space="preserve">      体育场馆</t>
  </si>
  <si>
    <t>2070308</t>
  </si>
  <si>
    <t xml:space="preserve">      群众体育</t>
  </si>
  <si>
    <t>2070399</t>
  </si>
  <si>
    <t xml:space="preserve">      其他体育支出</t>
  </si>
  <si>
    <t>20706</t>
  </si>
  <si>
    <t xml:space="preserve">    新闻出版电影</t>
  </si>
  <si>
    <t>2070699</t>
  </si>
  <si>
    <t xml:space="preserve">      其他新闻出版电影支出</t>
  </si>
  <si>
    <t>20708</t>
  </si>
  <si>
    <t xml:space="preserve">    广播电视</t>
  </si>
  <si>
    <t>2070801</t>
  </si>
  <si>
    <t>2070808</t>
  </si>
  <si>
    <t xml:space="preserve">      广播电视事务</t>
  </si>
  <si>
    <t>2070899</t>
  </si>
  <si>
    <t xml:space="preserve">      其他广播电视支出</t>
  </si>
  <si>
    <t xml:space="preserve">    其他文化旅游体育与传媒支出(款)</t>
  </si>
  <si>
    <t>2079999</t>
  </si>
  <si>
    <t xml:space="preserve">      其他文化体育与传媒支出(项)</t>
  </si>
  <si>
    <t>208</t>
  </si>
  <si>
    <t xml:space="preserve">  社会保障和就业支出</t>
  </si>
  <si>
    <t>20801</t>
  </si>
  <si>
    <t xml:space="preserve">    人力资源和社会保障管理事务</t>
  </si>
  <si>
    <t>2080101</t>
  </si>
  <si>
    <t>2080103</t>
  </si>
  <si>
    <t xml:space="preserve">      劳动保障监察</t>
  </si>
  <si>
    <t>2080106</t>
  </si>
  <si>
    <t xml:space="preserve">      就业管理事务</t>
  </si>
  <si>
    <t>2080109</t>
  </si>
  <si>
    <t xml:space="preserve">      社会保险经办机构</t>
  </si>
  <si>
    <t>2080199</t>
  </si>
  <si>
    <t xml:space="preserve">      其他人力资源和社会保障管理事务支出</t>
  </si>
  <si>
    <t>20802</t>
  </si>
  <si>
    <t xml:space="preserve">    民政管理事务</t>
  </si>
  <si>
    <t>2080201</t>
  </si>
  <si>
    <t>2080299</t>
  </si>
  <si>
    <t xml:space="preserve">      其他民政管理事务支出</t>
  </si>
  <si>
    <t>20805</t>
  </si>
  <si>
    <t xml:space="preserve">    行政事业单位养老支出</t>
  </si>
  <si>
    <t>2080501</t>
  </si>
  <si>
    <t xml:space="preserve">      行政单位离退休</t>
  </si>
  <si>
    <t>2080502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</si>
  <si>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</si>
  <si>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</si>
  <si>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</si>
  <si>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</si>
  <si>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>2080508</t>
  </si>
  <si>
    <t xml:space="preserve">      对机关事业单位职业年金的补助</t>
  </si>
  <si>
    <t xml:space="preserve">      其他行政事业单位养老支出</t>
  </si>
  <si>
    <t xml:space="preserve">    就业补助</t>
  </si>
  <si>
    <t>2080701</t>
  </si>
  <si>
    <t xml:space="preserve">      就业创业服务补贴</t>
  </si>
  <si>
    <t xml:space="preserve">      公益性岗位补贴</t>
  </si>
  <si>
    <t>2080711</t>
  </si>
  <si>
    <t xml:space="preserve">      就业见习补贴</t>
  </si>
  <si>
    <t xml:space="preserve">      其他就业补助支出</t>
  </si>
  <si>
    <t xml:space="preserve">    抚恤</t>
  </si>
  <si>
    <t xml:space="preserve">      死亡抚恤</t>
  </si>
  <si>
    <t>2080803</t>
  </si>
  <si>
    <t xml:space="preserve">      在乡复员、退伍军人生活补助</t>
  </si>
  <si>
    <t xml:space="preserve">      义务兵优待</t>
  </si>
  <si>
    <t>2080807</t>
  </si>
  <si>
    <t xml:space="preserve">      光荣院</t>
  </si>
  <si>
    <t>2080808</t>
  </si>
  <si>
    <t xml:space="preserve">      褒扬纪念</t>
  </si>
  <si>
    <t xml:space="preserve">      其他优抚支出</t>
  </si>
  <si>
    <t xml:space="preserve">    退役安置</t>
  </si>
  <si>
    <t xml:space="preserve">      退伍士兵安置</t>
  </si>
  <si>
    <t>2080902</t>
  </si>
  <si>
    <t xml:space="preserve">      军队移交政府的离退休人员安置</t>
  </si>
  <si>
    <t>2080903</t>
  </si>
  <si>
    <t xml:space="preserve">      军队移交政府离退休干部管理机构</t>
  </si>
  <si>
    <t>2080904</t>
  </si>
  <si>
    <t xml:space="preserve">      退役士兵管理教育</t>
  </si>
  <si>
    <t>2080905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</si>
  <si>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</si>
  <si>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</si>
  <si>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</si>
  <si>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</si>
  <si>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</si>
  <si>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</si>
  <si>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</si>
  <si>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</si>
  <si>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</si>
  <si>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</si>
  <si>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</si>
  <si>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</si>
  <si>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</si>
  <si>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</si>
  <si>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</si>
  <si>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</si>
  <si>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</si>
  <si>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</si>
  <si>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</si>
  <si>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</si>
  <si>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</si>
  <si>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</si>
  <si>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</si>
  <si>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</si>
  <si>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</si>
  <si>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</si>
  <si>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</si>
  <si>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</si>
  <si>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</si>
  <si>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</si>
  <si>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>2082702</t>
  </si>
  <si>
    <t xml:space="preserve">      财政对工伤保险基金的补助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</si>
  <si>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</si>
  <si>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</si>
  <si>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</si>
  <si>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</si>
  <si>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</si>
  <si>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</si>
  <si>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其他社会保障和就业支出(款)</t>
  </si>
  <si>
    <t xml:space="preserve">      其他社会保障和就业支出(项)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</si>
  <si>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</si>
  <si>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</si>
  <si>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</si>
  <si>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</si>
  <si>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</si>
  <si>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</si>
  <si>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</si>
  <si>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</si>
  <si>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</si>
  <si>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</si>
  <si>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</si>
  <si>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</si>
  <si>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</si>
  <si>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</si>
  <si>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</si>
  <si>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</si>
  <si>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</si>
  <si>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</si>
  <si>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</si>
  <si>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</si>
  <si>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计划生育事务</t>
  </si>
  <si>
    <t xml:space="preserve">      计划生育服务</t>
  </si>
  <si>
    <t xml:space="preserve">      其他计划生育事务支出</t>
  </si>
  <si>
    <t>21011</t>
  </si>
  <si>
    <t xml:space="preserve">    行政事业单位医疗</t>
  </si>
  <si>
    <t>2101101</t>
  </si>
  <si>
    <t xml:space="preserve">      行政单位医疗</t>
  </si>
  <si>
    <t>2101102</t>
  </si>
  <si>
    <t xml:space="preserve">      事业单位医疗</t>
  </si>
  <si>
    <t>2101103</t>
  </si>
  <si>
    <t xml:space="preserve">      公务员医疗补助</t>
  </si>
  <si>
    <t>21012</t>
  </si>
  <si>
    <t xml:space="preserve">    财政对基本医疗保险基金的补助</t>
  </si>
  <si>
    <t xml:space="preserve">      财政对职工基本医疗保险基金的补助</t>
  </si>
  <si>
    <t>2101202</t>
  </si>
  <si>
    <t xml:space="preserve">      财政对城乡居民基本医疗保险基金的补助</t>
  </si>
  <si>
    <t>2101299</t>
  </si>
  <si>
    <t xml:space="preserve">      财政对其他基本医疗保险基金的补助</t>
  </si>
  <si>
    <t>21013</t>
  </si>
  <si>
    <t xml:space="preserve">    医疗救助</t>
  </si>
  <si>
    <t>2101301</t>
  </si>
  <si>
    <t xml:space="preserve">      城乡医疗救助</t>
  </si>
  <si>
    <t>21014</t>
  </si>
  <si>
    <t xml:space="preserve">    优抚对象医疗</t>
  </si>
  <si>
    <t>2101401</t>
  </si>
  <si>
    <t xml:space="preserve">      优抚对象医疗补助</t>
  </si>
  <si>
    <t>21016</t>
  </si>
  <si>
    <t xml:space="preserve">    老龄卫生健康事务</t>
  </si>
  <si>
    <t>2101601</t>
  </si>
  <si>
    <t xml:space="preserve">      老龄卫生健康事务</t>
  </si>
  <si>
    <t xml:space="preserve">    中医药事务</t>
  </si>
  <si>
    <t xml:space="preserve">      中医（民族医）药专项</t>
  </si>
  <si>
    <t xml:space="preserve">      其他中医药事务支出</t>
  </si>
  <si>
    <t xml:space="preserve">    托育服务</t>
  </si>
  <si>
    <t xml:space="preserve">      其他托育服务</t>
  </si>
  <si>
    <t>21099</t>
  </si>
  <si>
    <t xml:space="preserve">    其他卫生健康支出</t>
  </si>
  <si>
    <t>2109999</t>
  </si>
  <si>
    <t xml:space="preserve">      其他卫生健康支出</t>
  </si>
  <si>
    <t>211</t>
  </si>
  <si>
    <t xml:space="preserve">  节能环保支出</t>
  </si>
  <si>
    <t>21101</t>
  </si>
  <si>
    <t xml:space="preserve">    环境保护管理事务</t>
  </si>
  <si>
    <t>2110101</t>
  </si>
  <si>
    <t>2110199</t>
  </si>
  <si>
    <t xml:space="preserve">      其他环境保护管理事务支出</t>
  </si>
  <si>
    <t>21102</t>
  </si>
  <si>
    <t xml:space="preserve">    环境监测与监察</t>
  </si>
  <si>
    <t>2110299</t>
  </si>
  <si>
    <t xml:space="preserve">      其他环境监测与监察支出</t>
  </si>
  <si>
    <t>21103</t>
  </si>
  <si>
    <t xml:space="preserve">    污染防治</t>
  </si>
  <si>
    <t>2110301</t>
  </si>
  <si>
    <t xml:space="preserve">      大气</t>
  </si>
  <si>
    <t>2110302</t>
  </si>
  <si>
    <t xml:space="preserve">      水体</t>
  </si>
  <si>
    <t>2110399</t>
  </si>
  <si>
    <t xml:space="preserve">      其他污染防治支出</t>
  </si>
  <si>
    <t>21104</t>
  </si>
  <si>
    <t xml:space="preserve">    自然生态保护</t>
  </si>
  <si>
    <t xml:space="preserve">      生态保护</t>
  </si>
  <si>
    <t>2110402</t>
  </si>
  <si>
    <t xml:space="preserve">      农村环境保护</t>
  </si>
  <si>
    <t xml:space="preserve">      其他自然生态保护支出</t>
  </si>
  <si>
    <t>21105</t>
  </si>
  <si>
    <t xml:space="preserve">    森林保护修复</t>
  </si>
  <si>
    <t>2110501</t>
  </si>
  <si>
    <t xml:space="preserve">      森林管护</t>
  </si>
  <si>
    <t>2110506</t>
  </si>
  <si>
    <t xml:space="preserve">      天然林保护工程建设</t>
  </si>
  <si>
    <t>2110507</t>
  </si>
  <si>
    <t xml:space="preserve">      停伐补助</t>
  </si>
  <si>
    <t>2110599</t>
  </si>
  <si>
    <t xml:space="preserve">      其他天然林保护支出</t>
  </si>
  <si>
    <t>21110</t>
  </si>
  <si>
    <t xml:space="preserve">    能源节约利用(款)</t>
  </si>
  <si>
    <t>2111001</t>
  </si>
  <si>
    <t xml:space="preserve">      能源节能利用(项)</t>
  </si>
  <si>
    <t>21199</t>
  </si>
  <si>
    <t xml:space="preserve">    其他节能环保支出(款)</t>
  </si>
  <si>
    <t>2119999</t>
  </si>
  <si>
    <t xml:space="preserve">      其他节能环保支出(项)</t>
  </si>
  <si>
    <t>212</t>
  </si>
  <si>
    <t xml:space="preserve">  城乡社区支出</t>
  </si>
  <si>
    <t>21201</t>
  </si>
  <si>
    <t xml:space="preserve">    城乡社区管理事务</t>
  </si>
  <si>
    <t>2120101</t>
  </si>
  <si>
    <t>2120102</t>
  </si>
  <si>
    <t>2120103</t>
  </si>
  <si>
    <t>2120104</t>
  </si>
  <si>
    <t xml:space="preserve">      城管执法</t>
  </si>
  <si>
    <t>2120106</t>
  </si>
  <si>
    <t xml:space="preserve">      工程建设管理</t>
  </si>
  <si>
    <t>2120109</t>
  </si>
  <si>
    <t xml:space="preserve">      住宅建设与房地产市场监管</t>
  </si>
  <si>
    <t>2120199</t>
  </si>
  <si>
    <t xml:space="preserve">      其他城乡社区管理事务支出</t>
  </si>
  <si>
    <t>21203</t>
  </si>
  <si>
    <t xml:space="preserve">    城乡社区公共设施</t>
  </si>
  <si>
    <t>2120303</t>
  </si>
  <si>
    <t xml:space="preserve">      小城镇基础设施建设</t>
  </si>
  <si>
    <t>2120399</t>
  </si>
  <si>
    <t xml:space="preserve">      其他城乡社区公共设施支出</t>
  </si>
  <si>
    <t>21205</t>
  </si>
  <si>
    <t xml:space="preserve">    城乡社区环境卫生(款)</t>
  </si>
  <si>
    <t>2120501</t>
  </si>
  <si>
    <t xml:space="preserve">      城乡社区环境卫生(项)</t>
  </si>
  <si>
    <t>21206</t>
  </si>
  <si>
    <t xml:space="preserve">    建设市场管理与监督(款)</t>
  </si>
  <si>
    <t>2120601</t>
  </si>
  <si>
    <t xml:space="preserve">      建设市场管理与监督(项)</t>
  </si>
  <si>
    <t>21299</t>
  </si>
  <si>
    <t xml:space="preserve">    其他城乡社区支出(款)</t>
  </si>
  <si>
    <t>2129999</t>
  </si>
  <si>
    <t xml:space="preserve">      其他城乡社区支出(项)</t>
  </si>
  <si>
    <t>213</t>
  </si>
  <si>
    <t xml:space="preserve">  农林水支出</t>
  </si>
  <si>
    <t>21301</t>
  </si>
  <si>
    <t xml:space="preserve">    农业农村</t>
  </si>
  <si>
    <t>2130101</t>
  </si>
  <si>
    <t>2130102</t>
  </si>
  <si>
    <t>2130104</t>
  </si>
  <si>
    <t>2130105</t>
  </si>
  <si>
    <t xml:space="preserve">      科技转化与推广服务</t>
  </si>
  <si>
    <t>2130106</t>
  </si>
  <si>
    <t xml:space="preserve">      病虫害控制</t>
  </si>
  <si>
    <t>2130108</t>
  </si>
  <si>
    <t xml:space="preserve">      农产品质量安全</t>
  </si>
  <si>
    <t>2130110</t>
  </si>
  <si>
    <t xml:space="preserve">      执法监管</t>
  </si>
  <si>
    <t>2130111</t>
  </si>
  <si>
    <t xml:space="preserve">      统计监测与信息服务</t>
  </si>
  <si>
    <t>2130114</t>
  </si>
  <si>
    <t xml:space="preserve">      防灾救灾</t>
  </si>
  <si>
    <t xml:space="preserve">      稳定农民收入补贴</t>
  </si>
  <si>
    <t>2130121</t>
  </si>
  <si>
    <t xml:space="preserve">      农业生产发展</t>
  </si>
  <si>
    <t xml:space="preserve">      农村合作经济</t>
  </si>
  <si>
    <t xml:space="preserve">      农产品加工与促销</t>
  </si>
  <si>
    <t>2130126</t>
  </si>
  <si>
    <t xml:space="preserve">      农业生态资源保护</t>
  </si>
  <si>
    <t xml:space="preserve">      渔业发展</t>
  </si>
  <si>
    <t>2130152</t>
  </si>
  <si>
    <t xml:space="preserve">      农田建设</t>
  </si>
  <si>
    <t xml:space="preserve">      耕地建设与利用</t>
  </si>
  <si>
    <t>2130153</t>
  </si>
  <si>
    <t xml:space="preserve">      其他农业农村支出</t>
  </si>
  <si>
    <t>2130199</t>
  </si>
  <si>
    <t xml:space="preserve">    林业和草原</t>
  </si>
  <si>
    <t>21302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</si>
  <si>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</si>
  <si>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</si>
  <si>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</si>
  <si>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</si>
  <si>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</si>
  <si>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</si>
  <si>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</si>
  <si>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产业化管理</t>
  </si>
  <si>
    <t xml:space="preserve">      信息管理</t>
  </si>
  <si>
    <t xml:space="preserve">      林业草原防灾减灾</t>
  </si>
  <si>
    <t xml:space="preserve">      其他林业支出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</si>
  <si>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</si>
  <si>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</si>
  <si>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</si>
  <si>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</si>
  <si>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水土保持</t>
  </si>
  <si>
    <t xml:space="preserve">      水资源节约管理与保护</t>
  </si>
  <si>
    <t xml:space="preserve">      防汛</t>
  </si>
  <si>
    <t>2130315</t>
  </si>
  <si>
    <t xml:space="preserve">      抗旱</t>
  </si>
  <si>
    <t xml:space="preserve">      农村水利</t>
  </si>
  <si>
    <t xml:space="preserve">      大中型水库移民后期扶持专项支出</t>
  </si>
  <si>
    <t xml:space="preserve">      水利安全监督</t>
  </si>
  <si>
    <t xml:space="preserve">      水利建设征地及移民支出</t>
  </si>
  <si>
    <t xml:space="preserve">      农村供水</t>
  </si>
  <si>
    <t>2130399</t>
  </si>
  <si>
    <t xml:space="preserve">      其他水利支出</t>
  </si>
  <si>
    <t xml:space="preserve">   巩固脱贫衔接乡村振兴</t>
  </si>
  <si>
    <t>2130502</t>
  </si>
  <si>
    <t xml:space="preserve">      农村基础设施建设</t>
  </si>
  <si>
    <t>2130505</t>
  </si>
  <si>
    <t xml:space="preserve">      生产发展</t>
  </si>
  <si>
    <t xml:space="preserve">      其他巩固脱贫衔接乡村振兴支出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</si>
  <si>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</si>
  <si>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</si>
  <si>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</si>
  <si>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</si>
  <si>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</si>
  <si>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</si>
  <si>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</si>
  <si>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创业担保贷款贴息及奖补</t>
  </si>
  <si>
    <t>21309</t>
  </si>
  <si>
    <t xml:space="preserve">    目标价格补贴</t>
  </si>
  <si>
    <t>2130999</t>
  </si>
  <si>
    <t xml:space="preserve">      其他目标价格补贴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</si>
  <si>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</si>
  <si>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</si>
  <si>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</si>
  <si>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</si>
  <si>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</si>
  <si>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</si>
  <si>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其他公路水路运输支出</t>
  </si>
  <si>
    <t xml:space="preserve">    铁路运输</t>
  </si>
  <si>
    <t xml:space="preserve">      其他铁路运输支出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</si>
  <si>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</si>
  <si>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</si>
  <si>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</si>
  <si>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资源勘探工业信息等支出</t>
  </si>
  <si>
    <t xml:space="preserve">    制造业</t>
  </si>
  <si>
    <t xml:space="preserve">      其他制造业支出</t>
  </si>
  <si>
    <t xml:space="preserve">    工业和信息产业监管</t>
  </si>
  <si>
    <t>2150517</t>
  </si>
  <si>
    <t xml:space="preserve">      产业发展</t>
  </si>
  <si>
    <t xml:space="preserve">      其他工业和信息产业监管支出</t>
  </si>
  <si>
    <t xml:space="preserve">    国有资产监管</t>
  </si>
  <si>
    <t xml:space="preserve">      其他国有资产监管支出</t>
  </si>
  <si>
    <t xml:space="preserve">    支持中小企业发展和管理支出</t>
  </si>
  <si>
    <t xml:space="preserve">    其他资源勘探工业信息等支出</t>
  </si>
  <si>
    <t xml:space="preserve">      其他资源勘探工业信息等支出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</si>
  <si>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</si>
  <si>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</si>
  <si>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</si>
  <si>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</si>
  <si>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</si>
  <si>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</si>
  <si>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</si>
  <si>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</si>
  <si>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</si>
  <si>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</si>
  <si>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</si>
  <si>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</si>
  <si>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</si>
  <si>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>2200104</t>
  </si>
  <si>
    <t xml:space="preserve">      自然资源规划及管理</t>
  </si>
  <si>
    <t xml:space="preserve">      自然资源利用与保护</t>
  </si>
  <si>
    <t xml:space="preserve">      地质矿产资源与环境调查</t>
  </si>
  <si>
    <t xml:space="preserve">      其他自然资源事务支出</t>
  </si>
  <si>
    <t xml:space="preserve">    气象事务</t>
  </si>
  <si>
    <t xml:space="preserve">      其他气象事务支出</t>
  </si>
  <si>
    <t xml:space="preserve">  住房保障支出</t>
  </si>
  <si>
    <t xml:space="preserve">    保障性安居工程支出</t>
  </si>
  <si>
    <t xml:space="preserve">      棚户区改造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</si>
  <si>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</si>
  <si>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</si>
  <si>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</si>
  <si>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</si>
  <si>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>2210110</t>
  </si>
  <si>
    <t xml:space="preserve">      保障性租赁住房</t>
  </si>
  <si>
    <t xml:space="preserve">      其他保障性安居工程支出</t>
  </si>
  <si>
    <t xml:space="preserve">    住房改革支出</t>
  </si>
  <si>
    <t xml:space="preserve">      住房公积金</t>
  </si>
  <si>
    <t xml:space="preserve">    城乡社区住宅</t>
  </si>
  <si>
    <t xml:space="preserve">      其他城乡社区住宅支出</t>
  </si>
  <si>
    <t xml:space="preserve">  粮油物资储备支出</t>
  </si>
  <si>
    <t>22204</t>
  </si>
  <si>
    <t xml:space="preserve">    粮油储备</t>
  </si>
  <si>
    <t>2220401</t>
  </si>
  <si>
    <t xml:space="preserve">      储备粮油补贴</t>
  </si>
  <si>
    <t xml:space="preserve">  灾害防治及应急管理支出</t>
  </si>
  <si>
    <t xml:space="preserve">    应急管理事务</t>
  </si>
  <si>
    <t>2240104</t>
  </si>
  <si>
    <t xml:space="preserve">      灾害风险防治</t>
  </si>
  <si>
    <t xml:space="preserve">      安全监管</t>
  </si>
  <si>
    <t>2240109</t>
  </si>
  <si>
    <t xml:space="preserve">      应急管理</t>
  </si>
  <si>
    <t xml:space="preserve">      其他应急管理支出</t>
  </si>
  <si>
    <t xml:space="preserve">    消防救援事务</t>
  </si>
  <si>
    <t xml:space="preserve">      其他消防救援事务支出</t>
  </si>
  <si>
    <t xml:space="preserve">    地震事务</t>
  </si>
  <si>
    <t xml:space="preserve">      其他地震事务支出</t>
  </si>
  <si>
    <t xml:space="preserve">    自然灾害防治</t>
  </si>
  <si>
    <t xml:space="preserve">      地质灾害防治</t>
  </si>
  <si>
    <t xml:space="preserve">      其他自然灾害防治</t>
  </si>
  <si>
    <t xml:space="preserve">    自然灾害救灾及恢复重建支出</t>
  </si>
  <si>
    <t xml:space="preserve">      自然灾害救灾补助</t>
  </si>
  <si>
    <t xml:space="preserve">    其他灾害防治及应急管理支出</t>
  </si>
  <si>
    <t xml:space="preserve">  预备费</t>
  </si>
  <si>
    <t xml:space="preserve">  其他支出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</si>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</sst>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%"/>
  </numFmts>
  <fonts count="35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8"/>
      <name val="黑体"/>
      <charset val="134"/>
    </font>
    <font>
      <sz val="11"/>
      <name val="宋体"/>
      <charset val="134"/>
    </font>
    <font>
      <sz val="11"/>
      <name val="黑体"/>
      <charset val="134"/>
    </font>
    <font>
      <b/>
      <sz val="10"/>
      <name val="宋体"/>
      <charset val="0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name val="黑体"/>
      <charset val="134"/>
    </font>
    <font>
      <b/>
      <sz val="11"/>
      <name val="宋体"/>
      <charset val="0"/>
      <scheme val="minor"/>
    </font>
    <font>
      <sz val="11"/>
      <name val="宋体"/>
      <charset val="0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 applyProtection="1">
      <alignment horizontal="left" vertical="center"/>
    </xf>
    <xf numFmtId="4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4" fontId="9" fillId="0" borderId="1" xfId="0" applyNumberFormat="1" applyFont="1" applyFill="1" applyBorder="1" applyAlignment="1" applyProtection="1">
      <alignment horizontal="center" vertical="center"/>
    </xf>
    <xf numFmtId="4" fontId="10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>
      <alignment vertical="center"/>
    </xf>
    <xf numFmtId="1" fontId="11" fillId="0" borderId="1" xfId="0" applyNumberFormat="1" applyFont="1" applyFill="1" applyBorder="1" applyAlignment="1">
      <alignment horizontal="center" vertical="center" wrapText="1"/>
    </xf>
    <xf numFmtId="177" fontId="12" fillId="0" borderId="1" xfId="3" applyNumberFormat="1" applyFont="1" applyFill="1" applyBorder="1" applyAlignment="1">
      <alignment horizontal="center" vertical="center"/>
    </xf>
    <xf numFmtId="177" fontId="13" fillId="0" borderId="1" xfId="3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4" fontId="14" fillId="0" borderId="1" xfId="0" applyNumberFormat="1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" fontId="1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C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58"/>
  <sheetViews>
    <sheetView tabSelected="1" zoomScale="85" zoomScaleNormal="85" workbookViewId="0">
      <selection activeCell="K510" sqref="K510"/>
    </sheetView>
  </sheetViews>
  <sheetFormatPr defaultColWidth="9" defaultRowHeight="20" customHeight="1" outlineLevelCol="6"/>
  <cols>
    <col min="1" max="1" width="8.875" style="7" customWidth="1"/>
    <col min="2" max="2" width="31.25" style="1" customWidth="1"/>
    <col min="3" max="3" width="15.25" style="1"/>
    <col min="4" max="4" width="10.625" style="1"/>
    <col min="5" max="5" width="10.75" style="1" customWidth="1"/>
    <col min="6" max="6" width="15.8333333333333" style="1" customWidth="1"/>
    <col min="7" max="7" width="12.625" style="1" customWidth="1"/>
    <col min="8" max="16384" width="9" style="1"/>
  </cols>
  <sheetData>
    <row r="1" s="1" customFormat="1" customHeight="1" spans="1:7">
      <c r="A1" s="8" t="s">
        <v>0</v>
      </c>
      <c r="B1" s="8"/>
      <c r="C1" s="8"/>
      <c r="D1" s="8"/>
      <c r="E1" s="8"/>
      <c r="F1" s="8"/>
      <c r="G1" s="8"/>
    </row>
    <row r="2" s="2" customFormat="1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customHeight="1" spans="1:7">
      <c r="A3" s="10" t="s">
        <v>2</v>
      </c>
      <c r="B3" s="10"/>
      <c r="C3" s="10" t="s">
        <v>3</v>
      </c>
      <c r="D3" s="11" t="s">
        <v>4</v>
      </c>
      <c r="E3" s="11"/>
      <c r="F3" s="11"/>
      <c r="G3" s="21" t="s">
        <v>5</v>
      </c>
    </row>
    <row r="4" s="1" customFormat="1" ht="26" customHeight="1" spans="1:7">
      <c r="A4" s="12" t="s">
        <v>6</v>
      </c>
      <c r="B4" s="13" t="s">
        <v>7</v>
      </c>
      <c r="C4" s="10"/>
      <c r="D4" s="11" t="s">
        <v>8</v>
      </c>
      <c r="E4" s="11" t="s">
        <v>9</v>
      </c>
      <c r="F4" s="11" t="s">
        <v>10</v>
      </c>
      <c r="G4" s="21"/>
    </row>
    <row r="5" s="3" customFormat="1" customHeight="1" spans="1:7">
      <c r="A5" s="14">
        <v>201</v>
      </c>
      <c r="B5" s="14" t="s">
        <v>11</v>
      </c>
      <c r="C5" s="15">
        <f>C6+C14+C19+C26+C29+C35+C38+C40+C43+C46+C55+C57+C61+C64+C67+C70+C74+C78+C81+C97+C50+C53+C90+C93</f>
        <v>58924</v>
      </c>
      <c r="D5" s="15">
        <f>D6+D14+D19+D26+D29+D35+D38+D40+D43+D46+D50+D53+D55+D57+D61+D64+D67+D70+D74+D78+D81+D90+D93+D97</f>
        <v>42911</v>
      </c>
      <c r="E5" s="15">
        <f>E6+E14+E19+E26+E29+E35+E38+E40+E43+E46+E55+E57+E61+E64+E67+E70+E74+E78+E81+E97+E50+E53+E90+E93</f>
        <v>55091</v>
      </c>
      <c r="F5" s="22">
        <f t="shared" ref="F5:F16" si="0">E5/D5*100%</f>
        <v>1.28384330358183</v>
      </c>
      <c r="G5" s="22">
        <f t="shared" ref="G5:G16" si="1">(E5/C5-1)*100%</f>
        <v>-0.0650498947797162</v>
      </c>
    </row>
    <row r="6" s="4" customFormat="1" customHeight="1" spans="1:7">
      <c r="A6" s="16">
        <v>20101</v>
      </c>
      <c r="B6" s="17" t="s">
        <v>12</v>
      </c>
      <c r="C6" s="18">
        <v>1528</v>
      </c>
      <c r="D6" s="18">
        <f>SUM(D7:D13)</f>
        <v>1275</v>
      </c>
      <c r="E6" s="18">
        <v>1666</v>
      </c>
      <c r="F6" s="23">
        <f t="shared" si="0"/>
        <v>1.30666666666667</v>
      </c>
      <c r="G6" s="23">
        <f t="shared" si="1"/>
        <v>0.0903141361256545</v>
      </c>
    </row>
    <row r="7" s="4" customFormat="1" customHeight="1" spans="1:7">
      <c r="A7" s="16">
        <v>2010101</v>
      </c>
      <c r="B7" s="17" t="s">
        <v>13</v>
      </c>
      <c r="C7" s="18">
        <v>916</v>
      </c>
      <c r="D7" s="19">
        <v>800</v>
      </c>
      <c r="E7" s="18">
        <v>1358</v>
      </c>
      <c r="F7" s="23">
        <f t="shared" si="0"/>
        <v>1.6975</v>
      </c>
      <c r="G7" s="23">
        <f t="shared" si="1"/>
        <v>0.482532751091703</v>
      </c>
    </row>
    <row r="8" s="4" customFormat="1" customHeight="1" spans="1:7">
      <c r="A8" s="16" t="s">
        <v>14</v>
      </c>
      <c r="B8" s="17" t="s">
        <v>15</v>
      </c>
      <c r="C8" s="18">
        <v>146</v>
      </c>
      <c r="D8" s="19">
        <v>100</v>
      </c>
      <c r="E8" s="18">
        <v>141</v>
      </c>
      <c r="F8" s="23">
        <f t="shared" si="0"/>
        <v>1.41</v>
      </c>
      <c r="G8" s="23">
        <f t="shared" si="1"/>
        <v>-0.0342465753424658</v>
      </c>
    </row>
    <row r="9" s="4" customFormat="1" customHeight="1" spans="1:7">
      <c r="A9" s="16" t="s">
        <v>16</v>
      </c>
      <c r="B9" s="17" t="s">
        <v>17</v>
      </c>
      <c r="C9" s="18">
        <v>41</v>
      </c>
      <c r="D9" s="19">
        <v>30</v>
      </c>
      <c r="E9" s="18">
        <v>23</v>
      </c>
      <c r="F9" s="23">
        <f t="shared" si="0"/>
        <v>0.766666666666667</v>
      </c>
      <c r="G9" s="23">
        <f t="shared" si="1"/>
        <v>-0.439024390243902</v>
      </c>
    </row>
    <row r="10" s="4" customFormat="1" customHeight="1" spans="1:7">
      <c r="A10" s="16" t="s">
        <v>18</v>
      </c>
      <c r="B10" s="17" t="s">
        <v>19</v>
      </c>
      <c r="C10" s="18">
        <v>57</v>
      </c>
      <c r="D10" s="19">
        <v>50</v>
      </c>
      <c r="E10" s="18">
        <v>60</v>
      </c>
      <c r="F10" s="23">
        <f t="shared" si="0"/>
        <v>1.2</v>
      </c>
      <c r="G10" s="23">
        <f t="shared" si="1"/>
        <v>0.0526315789473684</v>
      </c>
    </row>
    <row r="11" s="4" customFormat="1" customHeight="1" spans="1:7">
      <c r="A11" s="16" t="s">
        <v>20</v>
      </c>
      <c r="B11" s="17" t="s">
        <v>21</v>
      </c>
      <c r="C11" s="18">
        <v>34</v>
      </c>
      <c r="D11" s="19">
        <v>25</v>
      </c>
      <c r="E11" s="18">
        <v>26</v>
      </c>
      <c r="F11" s="23">
        <f t="shared" si="0"/>
        <v>1.04</v>
      </c>
      <c r="G11" s="23">
        <f t="shared" si="1"/>
        <v>-0.235294117647059</v>
      </c>
    </row>
    <row r="12" s="4" customFormat="1" customHeight="1" spans="1:7">
      <c r="A12" s="16">
        <v>2010108</v>
      </c>
      <c r="B12" s="17" t="s">
        <v>22</v>
      </c>
      <c r="C12" s="18">
        <v>18</v>
      </c>
      <c r="D12" s="19">
        <v>10</v>
      </c>
      <c r="E12" s="18">
        <v>28</v>
      </c>
      <c r="F12" s="23">
        <f t="shared" si="0"/>
        <v>2.8</v>
      </c>
      <c r="G12" s="23">
        <f t="shared" si="1"/>
        <v>0.555555555555556</v>
      </c>
    </row>
    <row r="13" s="4" customFormat="1" customHeight="1" spans="1:7">
      <c r="A13" s="16">
        <v>2010199</v>
      </c>
      <c r="B13" s="20" t="s">
        <v>23</v>
      </c>
      <c r="C13" s="18">
        <v>316</v>
      </c>
      <c r="D13" s="19">
        <v>260</v>
      </c>
      <c r="E13" s="18">
        <v>30</v>
      </c>
      <c r="F13" s="23">
        <f t="shared" si="0"/>
        <v>0.115384615384615</v>
      </c>
      <c r="G13" s="23">
        <f t="shared" si="1"/>
        <v>-0.90506329113924</v>
      </c>
    </row>
    <row r="14" s="4" customFormat="1" customHeight="1" spans="1:7">
      <c r="A14" s="16">
        <v>20102</v>
      </c>
      <c r="B14" s="17" t="s">
        <v>24</v>
      </c>
      <c r="C14" s="18">
        <v>810</v>
      </c>
      <c r="D14" s="18">
        <f>SUM(D15:D18)</f>
        <v>620</v>
      </c>
      <c r="E14" s="18">
        <v>893</v>
      </c>
      <c r="F14" s="23">
        <f t="shared" si="0"/>
        <v>1.44032258064516</v>
      </c>
      <c r="G14" s="23">
        <f t="shared" si="1"/>
        <v>0.102469135802469</v>
      </c>
    </row>
    <row r="15" s="4" customFormat="1" customHeight="1" spans="1:7">
      <c r="A15" s="16">
        <v>2010201</v>
      </c>
      <c r="B15" s="17" t="s">
        <v>13</v>
      </c>
      <c r="C15" s="18">
        <v>451</v>
      </c>
      <c r="D15" s="19">
        <v>350</v>
      </c>
      <c r="E15" s="18">
        <v>639</v>
      </c>
      <c r="F15" s="23">
        <f t="shared" si="0"/>
        <v>1.82571428571429</v>
      </c>
      <c r="G15" s="23">
        <f t="shared" si="1"/>
        <v>0.416851441241685</v>
      </c>
    </row>
    <row r="16" s="4" customFormat="1" customHeight="1" spans="1:7">
      <c r="A16" s="16" t="s">
        <v>25</v>
      </c>
      <c r="B16" s="17" t="s">
        <v>15</v>
      </c>
      <c r="C16" s="18">
        <v>273</v>
      </c>
      <c r="D16" s="19">
        <v>200</v>
      </c>
      <c r="E16" s="18">
        <v>217</v>
      </c>
      <c r="F16" s="23">
        <f t="shared" si="0"/>
        <v>1.085</v>
      </c>
      <c r="G16" s="23">
        <f t="shared" si="1"/>
        <v>-0.205128205128205</v>
      </c>
    </row>
    <row r="17" s="4" customFormat="1" customHeight="1" spans="1:7">
      <c r="A17" s="16" t="s">
        <v>26</v>
      </c>
      <c r="B17" s="17" t="s">
        <v>27</v>
      </c>
      <c r="C17" s="18"/>
      <c r="D17" s="19"/>
      <c r="E17" s="18">
        <v>34</v>
      </c>
      <c r="F17" s="23"/>
      <c r="G17" s="23"/>
    </row>
    <row r="18" s="4" customFormat="1" customHeight="1" spans="1:7">
      <c r="A18" s="16">
        <v>2010299</v>
      </c>
      <c r="B18" s="17" t="s">
        <v>28</v>
      </c>
      <c r="C18" s="18">
        <v>86</v>
      </c>
      <c r="D18" s="19">
        <v>70</v>
      </c>
      <c r="E18" s="18">
        <v>3</v>
      </c>
      <c r="F18" s="23">
        <f t="shared" ref="F18:F20" si="2">E18/D18*100%</f>
        <v>0.0428571428571429</v>
      </c>
      <c r="G18" s="23">
        <f t="shared" ref="G18:G20" si="3">(E18/C18-1)*100%</f>
        <v>-0.965116279069767</v>
      </c>
    </row>
    <row r="19" s="4" customFormat="1" customHeight="1" spans="1:7">
      <c r="A19" s="16">
        <v>20103</v>
      </c>
      <c r="B19" s="17" t="s">
        <v>29</v>
      </c>
      <c r="C19" s="18">
        <v>33882</v>
      </c>
      <c r="D19" s="18">
        <f>SUM(D20:D25)</f>
        <v>22800</v>
      </c>
      <c r="E19" s="19">
        <v>29075</v>
      </c>
      <c r="F19" s="23">
        <f t="shared" si="2"/>
        <v>1.27521929824561</v>
      </c>
      <c r="G19" s="23">
        <f t="shared" si="3"/>
        <v>-0.141874741750782</v>
      </c>
    </row>
    <row r="20" s="4" customFormat="1" customHeight="1" spans="1:7">
      <c r="A20" s="16">
        <v>2010301</v>
      </c>
      <c r="B20" s="17" t="s">
        <v>13</v>
      </c>
      <c r="C20" s="18">
        <v>21281</v>
      </c>
      <c r="D20" s="19">
        <v>15000</v>
      </c>
      <c r="E20" s="18">
        <v>21285</v>
      </c>
      <c r="F20" s="23">
        <f t="shared" si="2"/>
        <v>1.419</v>
      </c>
      <c r="G20" s="23">
        <f t="shared" si="3"/>
        <v>0.000187961092053879</v>
      </c>
    </row>
    <row r="21" s="4" customFormat="1" customHeight="1" spans="1:7">
      <c r="A21" s="16" t="s">
        <v>30</v>
      </c>
      <c r="B21" s="17" t="s">
        <v>15</v>
      </c>
      <c r="C21" s="18"/>
      <c r="D21" s="19"/>
      <c r="E21" s="18">
        <v>592</v>
      </c>
      <c r="F21" s="23"/>
      <c r="G21" s="23"/>
    </row>
    <row r="22" s="4" customFormat="1" customHeight="1" spans="1:7">
      <c r="A22" s="16">
        <v>2010303</v>
      </c>
      <c r="B22" s="17" t="s">
        <v>17</v>
      </c>
      <c r="C22" s="18">
        <v>1906</v>
      </c>
      <c r="D22" s="19">
        <v>2200</v>
      </c>
      <c r="E22" s="18">
        <v>1978</v>
      </c>
      <c r="F22" s="23">
        <f t="shared" ref="F22:F30" si="4">E22/D22*100%</f>
        <v>0.899090909090909</v>
      </c>
      <c r="G22" s="23">
        <f t="shared" ref="G22:G82" si="5">(E22/C22-1)*100%</f>
        <v>0.0377754459601258</v>
      </c>
    </row>
    <row r="23" s="4" customFormat="1" customHeight="1" spans="1:7">
      <c r="A23" s="16">
        <v>2010306</v>
      </c>
      <c r="B23" s="17" t="s">
        <v>31</v>
      </c>
      <c r="C23" s="18">
        <v>1592</v>
      </c>
      <c r="D23" s="19">
        <v>1200</v>
      </c>
      <c r="E23" s="18">
        <v>1911</v>
      </c>
      <c r="F23" s="23">
        <f t="shared" si="4"/>
        <v>1.5925</v>
      </c>
      <c r="G23" s="23">
        <f t="shared" si="5"/>
        <v>0.200376884422111</v>
      </c>
    </row>
    <row r="24" s="4" customFormat="1" customHeight="1" spans="1:7">
      <c r="A24" s="16">
        <v>2010350</v>
      </c>
      <c r="B24" s="17" t="s">
        <v>32</v>
      </c>
      <c r="C24" s="18">
        <v>1578</v>
      </c>
      <c r="D24" s="19">
        <v>1800</v>
      </c>
      <c r="E24" s="18">
        <v>2966</v>
      </c>
      <c r="F24" s="23">
        <f t="shared" si="4"/>
        <v>1.64777777777778</v>
      </c>
      <c r="G24" s="23">
        <f t="shared" si="5"/>
        <v>0.879594423320659</v>
      </c>
    </row>
    <row r="25" s="4" customFormat="1" customHeight="1" spans="1:7">
      <c r="A25" s="16">
        <v>2010399</v>
      </c>
      <c r="B25" s="17" t="s">
        <v>33</v>
      </c>
      <c r="C25" s="18">
        <v>7525</v>
      </c>
      <c r="D25" s="19">
        <v>2600</v>
      </c>
      <c r="E25" s="18">
        <v>343</v>
      </c>
      <c r="F25" s="23">
        <f t="shared" si="4"/>
        <v>0.131923076923077</v>
      </c>
      <c r="G25" s="23">
        <f t="shared" si="5"/>
        <v>-0.954418604651163</v>
      </c>
    </row>
    <row r="26" s="4" customFormat="1" customHeight="1" spans="1:7">
      <c r="A26" s="16">
        <v>20104</v>
      </c>
      <c r="B26" s="17" t="s">
        <v>34</v>
      </c>
      <c r="C26" s="18">
        <v>1114</v>
      </c>
      <c r="D26" s="18">
        <f>SUM(D27:D28)</f>
        <v>1400</v>
      </c>
      <c r="E26" s="18">
        <v>1611</v>
      </c>
      <c r="F26" s="23">
        <f t="shared" si="4"/>
        <v>1.15071428571429</v>
      </c>
      <c r="G26" s="23">
        <f t="shared" si="5"/>
        <v>0.446140035906643</v>
      </c>
    </row>
    <row r="27" s="4" customFormat="1" customHeight="1" spans="1:7">
      <c r="A27" s="16">
        <v>2010401</v>
      </c>
      <c r="B27" s="17" t="s">
        <v>13</v>
      </c>
      <c r="C27" s="18">
        <v>745</v>
      </c>
      <c r="D27" s="19">
        <v>600</v>
      </c>
      <c r="E27" s="18">
        <v>692</v>
      </c>
      <c r="F27" s="23">
        <f t="shared" si="4"/>
        <v>1.15333333333333</v>
      </c>
      <c r="G27" s="23">
        <f t="shared" si="5"/>
        <v>-0.0711409395973155</v>
      </c>
    </row>
    <row r="28" s="4" customFormat="1" customHeight="1" spans="1:7">
      <c r="A28" s="16">
        <v>2010499</v>
      </c>
      <c r="B28" s="17" t="s">
        <v>35</v>
      </c>
      <c r="C28" s="18">
        <v>369</v>
      </c>
      <c r="D28" s="19">
        <v>800</v>
      </c>
      <c r="E28" s="18">
        <v>919</v>
      </c>
      <c r="F28" s="23">
        <f t="shared" si="4"/>
        <v>1.14875</v>
      </c>
      <c r="G28" s="23">
        <f t="shared" si="5"/>
        <v>1.49051490514905</v>
      </c>
    </row>
    <row r="29" s="4" customFormat="1" customHeight="1" spans="1:7">
      <c r="A29" s="16">
        <v>20105</v>
      </c>
      <c r="B29" s="17" t="s">
        <v>36</v>
      </c>
      <c r="C29" s="18">
        <v>569</v>
      </c>
      <c r="D29" s="18">
        <f>SUM(D30:D34)</f>
        <v>450</v>
      </c>
      <c r="E29" s="18">
        <v>445</v>
      </c>
      <c r="F29" s="23">
        <f t="shared" si="4"/>
        <v>0.988888888888889</v>
      </c>
      <c r="G29" s="23">
        <f t="shared" si="5"/>
        <v>-0.21792618629174</v>
      </c>
    </row>
    <row r="30" s="4" customFormat="1" customHeight="1" spans="1:7">
      <c r="A30" s="16">
        <v>2010501</v>
      </c>
      <c r="B30" s="17" t="s">
        <v>13</v>
      </c>
      <c r="C30" s="18">
        <v>253</v>
      </c>
      <c r="D30" s="19">
        <v>200</v>
      </c>
      <c r="E30" s="18">
        <v>209</v>
      </c>
      <c r="F30" s="23">
        <f t="shared" si="4"/>
        <v>1.045</v>
      </c>
      <c r="G30" s="23">
        <f t="shared" si="5"/>
        <v>-0.173913043478261</v>
      </c>
    </row>
    <row r="31" s="4" customFormat="1" customHeight="1" spans="1:7">
      <c r="A31" s="16" t="s">
        <v>37</v>
      </c>
      <c r="B31" s="17" t="s">
        <v>17</v>
      </c>
      <c r="C31" s="18">
        <v>21</v>
      </c>
      <c r="D31" s="19"/>
      <c r="E31" s="18">
        <v>19</v>
      </c>
      <c r="F31" s="23"/>
      <c r="G31" s="23">
        <f t="shared" si="5"/>
        <v>-0.0952380952380952</v>
      </c>
    </row>
    <row r="32" s="4" customFormat="1" customHeight="1" spans="1:7">
      <c r="A32" s="16" t="s">
        <v>38</v>
      </c>
      <c r="B32" s="17" t="s">
        <v>39</v>
      </c>
      <c r="C32" s="18">
        <v>229</v>
      </c>
      <c r="D32" s="19">
        <v>150</v>
      </c>
      <c r="E32" s="18">
        <v>80</v>
      </c>
      <c r="F32" s="23">
        <f t="shared" ref="F32:F71" si="6">E32/D32*100%</f>
        <v>0.533333333333333</v>
      </c>
      <c r="G32" s="23">
        <f t="shared" si="5"/>
        <v>-0.650655021834061</v>
      </c>
    </row>
    <row r="33" s="4" customFormat="1" customHeight="1" spans="1:7">
      <c r="A33" s="16" t="s">
        <v>40</v>
      </c>
      <c r="B33" s="17" t="s">
        <v>41</v>
      </c>
      <c r="C33" s="18">
        <v>14</v>
      </c>
      <c r="D33" s="19"/>
      <c r="E33" s="18">
        <v>29</v>
      </c>
      <c r="F33" s="23"/>
      <c r="G33" s="23">
        <f t="shared" si="5"/>
        <v>1.07142857142857</v>
      </c>
    </row>
    <row r="34" s="4" customFormat="1" customHeight="1" spans="1:7">
      <c r="A34" s="16">
        <v>2010599</v>
      </c>
      <c r="B34" s="20" t="s">
        <v>42</v>
      </c>
      <c r="C34" s="18">
        <v>52</v>
      </c>
      <c r="D34" s="19">
        <v>100</v>
      </c>
      <c r="E34" s="18">
        <v>108</v>
      </c>
      <c r="F34" s="23">
        <f t="shared" si="6"/>
        <v>1.08</v>
      </c>
      <c r="G34" s="23">
        <f t="shared" si="5"/>
        <v>1.07692307692308</v>
      </c>
    </row>
    <row r="35" s="4" customFormat="1" customHeight="1" spans="1:7">
      <c r="A35" s="16">
        <v>20106</v>
      </c>
      <c r="B35" s="17" t="s">
        <v>43</v>
      </c>
      <c r="C35" s="18">
        <v>4087</v>
      </c>
      <c r="D35" s="18">
        <f>SUM(D36:D37)</f>
        <v>3000</v>
      </c>
      <c r="E35" s="18">
        <v>4203</v>
      </c>
      <c r="F35" s="23">
        <f t="shared" si="6"/>
        <v>1.401</v>
      </c>
      <c r="G35" s="23">
        <f t="shared" si="5"/>
        <v>0.0283826767800341</v>
      </c>
    </row>
    <row r="36" s="4" customFormat="1" customHeight="1" spans="1:7">
      <c r="A36" s="16">
        <v>2010601</v>
      </c>
      <c r="B36" s="17" t="s">
        <v>13</v>
      </c>
      <c r="C36" s="18">
        <v>1651</v>
      </c>
      <c r="D36" s="19">
        <v>1500</v>
      </c>
      <c r="E36" s="18">
        <v>1501</v>
      </c>
      <c r="F36" s="23">
        <f t="shared" si="6"/>
        <v>1.00066666666667</v>
      </c>
      <c r="G36" s="23">
        <f t="shared" si="5"/>
        <v>-0.0908540278619019</v>
      </c>
    </row>
    <row r="37" s="4" customFormat="1" customHeight="1" spans="1:7">
      <c r="A37" s="16">
        <v>2010699</v>
      </c>
      <c r="B37" s="17" t="s">
        <v>44</v>
      </c>
      <c r="C37" s="18">
        <v>2436</v>
      </c>
      <c r="D37" s="19">
        <v>1500</v>
      </c>
      <c r="E37" s="18">
        <v>2702</v>
      </c>
      <c r="F37" s="23">
        <f t="shared" si="6"/>
        <v>1.80133333333333</v>
      </c>
      <c r="G37" s="23">
        <f t="shared" si="5"/>
        <v>0.109195402298851</v>
      </c>
    </row>
    <row r="38" s="4" customFormat="1" customHeight="1" spans="1:7">
      <c r="A38" s="16">
        <v>20107</v>
      </c>
      <c r="B38" s="17" t="s">
        <v>45</v>
      </c>
      <c r="C38" s="18">
        <v>694</v>
      </c>
      <c r="D38" s="19">
        <v>1000</v>
      </c>
      <c r="E38" s="18">
        <v>347</v>
      </c>
      <c r="F38" s="23">
        <f t="shared" si="6"/>
        <v>0.347</v>
      </c>
      <c r="G38" s="23">
        <f t="shared" si="5"/>
        <v>-0.5</v>
      </c>
    </row>
    <row r="39" s="4" customFormat="1" customHeight="1" spans="1:7">
      <c r="A39" s="16">
        <v>2010799</v>
      </c>
      <c r="B39" s="17" t="s">
        <v>46</v>
      </c>
      <c r="C39" s="18">
        <v>694</v>
      </c>
      <c r="D39" s="19">
        <v>1000</v>
      </c>
      <c r="E39" s="18">
        <v>347</v>
      </c>
      <c r="F39" s="23">
        <f t="shared" si="6"/>
        <v>0.347</v>
      </c>
      <c r="G39" s="23">
        <f t="shared" si="5"/>
        <v>-0.5</v>
      </c>
    </row>
    <row r="40" s="4" customFormat="1" customHeight="1" spans="1:7">
      <c r="A40" s="16">
        <v>20108</v>
      </c>
      <c r="B40" s="17" t="s">
        <v>47</v>
      </c>
      <c r="C40" s="18">
        <v>638</v>
      </c>
      <c r="D40" s="18">
        <f>SUM(D41:D42)</f>
        <v>500</v>
      </c>
      <c r="E40" s="18">
        <v>645</v>
      </c>
      <c r="F40" s="23">
        <f t="shared" si="6"/>
        <v>1.29</v>
      </c>
      <c r="G40" s="23">
        <f t="shared" si="5"/>
        <v>0.0109717868338557</v>
      </c>
    </row>
    <row r="41" s="4" customFormat="1" customHeight="1" spans="1:7">
      <c r="A41" s="16">
        <v>2010801</v>
      </c>
      <c r="B41" s="17" t="s">
        <v>13</v>
      </c>
      <c r="C41" s="18">
        <v>225</v>
      </c>
      <c r="D41" s="19">
        <v>200</v>
      </c>
      <c r="E41" s="18">
        <v>397</v>
      </c>
      <c r="F41" s="23">
        <f t="shared" si="6"/>
        <v>1.985</v>
      </c>
      <c r="G41" s="23">
        <f t="shared" si="5"/>
        <v>0.764444444444444</v>
      </c>
    </row>
    <row r="42" s="4" customFormat="1" customHeight="1" spans="1:7">
      <c r="A42" s="16">
        <v>2010899</v>
      </c>
      <c r="B42" s="20" t="s">
        <v>48</v>
      </c>
      <c r="C42" s="18">
        <v>413</v>
      </c>
      <c r="D42" s="19">
        <v>300</v>
      </c>
      <c r="E42" s="18">
        <v>248</v>
      </c>
      <c r="F42" s="23">
        <f t="shared" si="6"/>
        <v>0.826666666666667</v>
      </c>
      <c r="G42" s="23">
        <f t="shared" si="5"/>
        <v>-0.399515738498789</v>
      </c>
    </row>
    <row r="43" s="4" customFormat="1" customHeight="1" spans="1:7">
      <c r="A43" s="16">
        <v>20111</v>
      </c>
      <c r="B43" s="17" t="s">
        <v>49</v>
      </c>
      <c r="C43" s="18">
        <v>3679</v>
      </c>
      <c r="D43" s="19">
        <v>2500</v>
      </c>
      <c r="E43" s="18">
        <v>5062</v>
      </c>
      <c r="F43" s="23">
        <f t="shared" si="6"/>
        <v>2.0248</v>
      </c>
      <c r="G43" s="23">
        <f t="shared" si="5"/>
        <v>0.375917368850231</v>
      </c>
    </row>
    <row r="44" s="4" customFormat="1" customHeight="1" spans="1:7">
      <c r="A44" s="16">
        <v>2011101</v>
      </c>
      <c r="B44" s="17" t="s">
        <v>13</v>
      </c>
      <c r="C44" s="18">
        <v>1033</v>
      </c>
      <c r="D44" s="19">
        <v>1000</v>
      </c>
      <c r="E44" s="18">
        <v>1956</v>
      </c>
      <c r="F44" s="23">
        <f t="shared" si="6"/>
        <v>1.956</v>
      </c>
      <c r="G44" s="23">
        <f t="shared" si="5"/>
        <v>0.89351403678606</v>
      </c>
    </row>
    <row r="45" s="4" customFormat="1" customHeight="1" spans="1:7">
      <c r="A45" s="16">
        <v>2011199</v>
      </c>
      <c r="B45" s="17" t="s">
        <v>50</v>
      </c>
      <c r="C45" s="18">
        <v>2646</v>
      </c>
      <c r="D45" s="19">
        <v>1500</v>
      </c>
      <c r="E45" s="18">
        <v>3106</v>
      </c>
      <c r="F45" s="23">
        <f t="shared" si="6"/>
        <v>2.07066666666667</v>
      </c>
      <c r="G45" s="23">
        <f t="shared" si="5"/>
        <v>0.17384731670446</v>
      </c>
    </row>
    <row r="46" s="4" customFormat="1" customHeight="1" spans="1:7">
      <c r="A46" s="16">
        <v>20113</v>
      </c>
      <c r="B46" s="17" t="s">
        <v>51</v>
      </c>
      <c r="C46" s="18">
        <v>1588</v>
      </c>
      <c r="D46" s="19">
        <v>1900</v>
      </c>
      <c r="E46" s="18">
        <v>1238</v>
      </c>
      <c r="F46" s="23">
        <f t="shared" si="6"/>
        <v>0.651578947368421</v>
      </c>
      <c r="G46" s="23">
        <f t="shared" si="5"/>
        <v>-0.220403022670025</v>
      </c>
    </row>
    <row r="47" s="4" customFormat="1" customHeight="1" spans="1:7">
      <c r="A47" s="16">
        <v>2011301</v>
      </c>
      <c r="B47" s="17" t="s">
        <v>13</v>
      </c>
      <c r="C47" s="18">
        <v>248</v>
      </c>
      <c r="D47" s="19">
        <v>200</v>
      </c>
      <c r="E47" s="18">
        <v>280</v>
      </c>
      <c r="F47" s="23">
        <f t="shared" si="6"/>
        <v>1.4</v>
      </c>
      <c r="G47" s="23">
        <f t="shared" si="5"/>
        <v>0.129032258064516</v>
      </c>
    </row>
    <row r="48" s="4" customFormat="1" customHeight="1" spans="1:7">
      <c r="A48" s="16">
        <v>2011308</v>
      </c>
      <c r="B48" s="17" t="s">
        <v>52</v>
      </c>
      <c r="C48" s="18">
        <v>991</v>
      </c>
      <c r="D48" s="19">
        <v>1500</v>
      </c>
      <c r="E48" s="18">
        <v>827</v>
      </c>
      <c r="F48" s="23">
        <f t="shared" si="6"/>
        <v>0.551333333333333</v>
      </c>
      <c r="G48" s="23">
        <f t="shared" si="5"/>
        <v>-0.165489404641776</v>
      </c>
    </row>
    <row r="49" s="4" customFormat="1" customHeight="1" spans="1:7">
      <c r="A49" s="16">
        <v>2011399</v>
      </c>
      <c r="B49" s="20" t="s">
        <v>53</v>
      </c>
      <c r="C49" s="18">
        <v>349</v>
      </c>
      <c r="D49" s="19">
        <v>200</v>
      </c>
      <c r="E49" s="18">
        <v>131</v>
      </c>
      <c r="F49" s="23">
        <f t="shared" si="6"/>
        <v>0.655</v>
      </c>
      <c r="G49" s="23">
        <f t="shared" si="5"/>
        <v>-0.624641833810888</v>
      </c>
    </row>
    <row r="50" s="4" customFormat="1" customHeight="1" spans="1:7">
      <c r="A50" s="16">
        <v>20125</v>
      </c>
      <c r="B50" s="17" t="s">
        <v>54</v>
      </c>
      <c r="C50" s="18">
        <v>17</v>
      </c>
      <c r="D50" s="19">
        <v>15</v>
      </c>
      <c r="E50" s="18"/>
      <c r="F50" s="23">
        <f t="shared" si="6"/>
        <v>0</v>
      </c>
      <c r="G50" s="23">
        <f t="shared" si="5"/>
        <v>-1</v>
      </c>
    </row>
    <row r="51" s="4" customFormat="1" customHeight="1" spans="1:7">
      <c r="A51" s="16">
        <v>2012501</v>
      </c>
      <c r="B51" s="17" t="s">
        <v>13</v>
      </c>
      <c r="C51" s="18">
        <v>10</v>
      </c>
      <c r="D51" s="19">
        <v>10</v>
      </c>
      <c r="E51" s="18"/>
      <c r="F51" s="23">
        <f t="shared" si="6"/>
        <v>0</v>
      </c>
      <c r="G51" s="23">
        <f t="shared" si="5"/>
        <v>-1</v>
      </c>
    </row>
    <row r="52" s="4" customFormat="1" customHeight="1" spans="1:7">
      <c r="A52" s="16">
        <v>2012599</v>
      </c>
      <c r="B52" s="20" t="s">
        <v>55</v>
      </c>
      <c r="C52" s="18">
        <v>7</v>
      </c>
      <c r="D52" s="19">
        <v>5</v>
      </c>
      <c r="E52" s="18"/>
      <c r="F52" s="23">
        <f t="shared" si="6"/>
        <v>0</v>
      </c>
      <c r="G52" s="23">
        <f t="shared" si="5"/>
        <v>-1</v>
      </c>
    </row>
    <row r="53" s="4" customFormat="1" customHeight="1" spans="1:7">
      <c r="A53" s="16">
        <v>20126</v>
      </c>
      <c r="B53" s="17" t="s">
        <v>56</v>
      </c>
      <c r="C53" s="18">
        <v>1</v>
      </c>
      <c r="D53" s="19">
        <v>1</v>
      </c>
      <c r="E53" s="18"/>
      <c r="F53" s="23">
        <f t="shared" si="6"/>
        <v>0</v>
      </c>
      <c r="G53" s="23">
        <f t="shared" si="5"/>
        <v>-1</v>
      </c>
    </row>
    <row r="54" s="4" customFormat="1" customHeight="1" spans="1:7">
      <c r="A54" s="16">
        <v>2012699</v>
      </c>
      <c r="B54" s="20" t="s">
        <v>57</v>
      </c>
      <c r="C54" s="18">
        <v>1</v>
      </c>
      <c r="D54" s="19">
        <v>1</v>
      </c>
      <c r="E54" s="18"/>
      <c r="F54" s="23">
        <f t="shared" si="6"/>
        <v>0</v>
      </c>
      <c r="G54" s="23">
        <f t="shared" si="5"/>
        <v>-1</v>
      </c>
    </row>
    <row r="55" s="4" customFormat="1" customHeight="1" spans="1:7">
      <c r="A55" s="16">
        <v>20128</v>
      </c>
      <c r="B55" s="17" t="s">
        <v>58</v>
      </c>
      <c r="C55" s="18">
        <v>12</v>
      </c>
      <c r="D55" s="19">
        <v>10</v>
      </c>
      <c r="E55" s="18">
        <v>41</v>
      </c>
      <c r="F55" s="23">
        <f t="shared" si="6"/>
        <v>4.1</v>
      </c>
      <c r="G55" s="23">
        <f t="shared" si="5"/>
        <v>2.41666666666667</v>
      </c>
    </row>
    <row r="56" s="4" customFormat="1" customHeight="1" spans="1:7">
      <c r="A56" s="16">
        <v>2012801</v>
      </c>
      <c r="B56" s="17" t="s">
        <v>13</v>
      </c>
      <c r="C56" s="18">
        <v>12</v>
      </c>
      <c r="D56" s="19">
        <v>10</v>
      </c>
      <c r="E56" s="18">
        <v>41</v>
      </c>
      <c r="F56" s="23">
        <f t="shared" si="6"/>
        <v>4.1</v>
      </c>
      <c r="G56" s="23">
        <f t="shared" si="5"/>
        <v>2.41666666666667</v>
      </c>
    </row>
    <row r="57" s="4" customFormat="1" customHeight="1" spans="1:7">
      <c r="A57" s="16">
        <v>20129</v>
      </c>
      <c r="B57" s="17" t="s">
        <v>59</v>
      </c>
      <c r="C57" s="18">
        <v>1829</v>
      </c>
      <c r="D57" s="19">
        <v>1500</v>
      </c>
      <c r="E57" s="18">
        <v>988</v>
      </c>
      <c r="F57" s="23">
        <f t="shared" si="6"/>
        <v>0.658666666666667</v>
      </c>
      <c r="G57" s="23">
        <f t="shared" si="5"/>
        <v>-0.45981410606889</v>
      </c>
    </row>
    <row r="58" s="4" customFormat="1" customHeight="1" spans="1:7">
      <c r="A58" s="16">
        <v>2012901</v>
      </c>
      <c r="B58" s="17" t="s">
        <v>13</v>
      </c>
      <c r="C58" s="18">
        <v>1336</v>
      </c>
      <c r="D58" s="19">
        <v>1200</v>
      </c>
      <c r="E58" s="18">
        <v>566</v>
      </c>
      <c r="F58" s="23">
        <f t="shared" si="6"/>
        <v>0.471666666666667</v>
      </c>
      <c r="G58" s="23">
        <f t="shared" si="5"/>
        <v>-0.576347305389222</v>
      </c>
    </row>
    <row r="59" s="4" customFormat="1" customHeight="1" spans="1:7">
      <c r="A59" s="16" t="s">
        <v>60</v>
      </c>
      <c r="B59" s="17" t="s">
        <v>61</v>
      </c>
      <c r="C59" s="18">
        <v>140</v>
      </c>
      <c r="D59" s="19">
        <v>100</v>
      </c>
      <c r="E59" s="18">
        <v>125</v>
      </c>
      <c r="F59" s="23">
        <f t="shared" si="6"/>
        <v>1.25</v>
      </c>
      <c r="G59" s="23">
        <f t="shared" si="5"/>
        <v>-0.107142857142857</v>
      </c>
    </row>
    <row r="60" s="4" customFormat="1" customHeight="1" spans="1:7">
      <c r="A60" s="16">
        <v>2012999</v>
      </c>
      <c r="B60" s="17" t="s">
        <v>62</v>
      </c>
      <c r="C60" s="18">
        <v>353</v>
      </c>
      <c r="D60" s="19">
        <v>200</v>
      </c>
      <c r="E60" s="18">
        <v>297</v>
      </c>
      <c r="F60" s="23">
        <f t="shared" si="6"/>
        <v>1.485</v>
      </c>
      <c r="G60" s="23">
        <f t="shared" si="5"/>
        <v>-0.158640226628895</v>
      </c>
    </row>
    <row r="61" s="4" customFormat="1" customHeight="1" spans="1:7">
      <c r="A61" s="16">
        <v>20131</v>
      </c>
      <c r="B61" s="17" t="s">
        <v>63</v>
      </c>
      <c r="C61" s="18">
        <v>1180</v>
      </c>
      <c r="D61" s="19">
        <v>1000</v>
      </c>
      <c r="E61" s="18">
        <v>1072</v>
      </c>
      <c r="F61" s="23">
        <f t="shared" si="6"/>
        <v>1.072</v>
      </c>
      <c r="G61" s="23">
        <f t="shared" si="5"/>
        <v>-0.0915254237288136</v>
      </c>
    </row>
    <row r="62" s="4" customFormat="1" customHeight="1" spans="1:7">
      <c r="A62" s="16">
        <v>2013101</v>
      </c>
      <c r="B62" s="17" t="s">
        <v>13</v>
      </c>
      <c r="C62" s="18">
        <v>638</v>
      </c>
      <c r="D62" s="19">
        <v>500</v>
      </c>
      <c r="E62" s="18">
        <v>771</v>
      </c>
      <c r="F62" s="23">
        <f t="shared" si="6"/>
        <v>1.542</v>
      </c>
      <c r="G62" s="23">
        <f t="shared" si="5"/>
        <v>0.20846394984326</v>
      </c>
    </row>
    <row r="63" s="4" customFormat="1" customHeight="1" spans="1:7">
      <c r="A63" s="16">
        <v>2013199</v>
      </c>
      <c r="B63" s="20" t="s">
        <v>64</v>
      </c>
      <c r="C63" s="18">
        <v>542</v>
      </c>
      <c r="D63" s="19">
        <v>500</v>
      </c>
      <c r="E63" s="18">
        <v>301</v>
      </c>
      <c r="F63" s="23">
        <f t="shared" si="6"/>
        <v>0.602</v>
      </c>
      <c r="G63" s="23">
        <f t="shared" si="5"/>
        <v>-0.444649446494465</v>
      </c>
    </row>
    <row r="64" s="4" customFormat="1" customHeight="1" spans="1:7">
      <c r="A64" s="16">
        <v>20132</v>
      </c>
      <c r="B64" s="17" t="s">
        <v>65</v>
      </c>
      <c r="C64" s="18">
        <v>1124</v>
      </c>
      <c r="D64" s="19">
        <v>700</v>
      </c>
      <c r="E64" s="18">
        <v>1240</v>
      </c>
      <c r="F64" s="23">
        <f t="shared" si="6"/>
        <v>1.77142857142857</v>
      </c>
      <c r="G64" s="23">
        <f t="shared" si="5"/>
        <v>0.103202846975089</v>
      </c>
    </row>
    <row r="65" s="4" customFormat="1" customHeight="1" spans="1:7">
      <c r="A65" s="16">
        <v>2013201</v>
      </c>
      <c r="B65" s="17" t="s">
        <v>13</v>
      </c>
      <c r="C65" s="18">
        <v>436</v>
      </c>
      <c r="D65" s="19">
        <v>300</v>
      </c>
      <c r="E65" s="18">
        <v>638</v>
      </c>
      <c r="F65" s="23">
        <f t="shared" si="6"/>
        <v>2.12666666666667</v>
      </c>
      <c r="G65" s="23">
        <f t="shared" si="5"/>
        <v>0.463302752293578</v>
      </c>
    </row>
    <row r="66" s="4" customFormat="1" customHeight="1" spans="1:7">
      <c r="A66" s="16">
        <v>2013299</v>
      </c>
      <c r="B66" s="17" t="s">
        <v>66</v>
      </c>
      <c r="C66" s="18">
        <v>688</v>
      </c>
      <c r="D66" s="19">
        <v>400</v>
      </c>
      <c r="E66" s="18">
        <v>602</v>
      </c>
      <c r="F66" s="23">
        <f t="shared" si="6"/>
        <v>1.505</v>
      </c>
      <c r="G66" s="23">
        <f t="shared" si="5"/>
        <v>-0.125</v>
      </c>
    </row>
    <row r="67" s="4" customFormat="1" customHeight="1" spans="1:7">
      <c r="A67" s="16">
        <v>20133</v>
      </c>
      <c r="B67" s="17" t="s">
        <v>67</v>
      </c>
      <c r="C67" s="18">
        <v>613</v>
      </c>
      <c r="D67" s="19">
        <v>300</v>
      </c>
      <c r="E67" s="18">
        <v>450</v>
      </c>
      <c r="F67" s="23">
        <f t="shared" si="6"/>
        <v>1.5</v>
      </c>
      <c r="G67" s="23">
        <f t="shared" si="5"/>
        <v>-0.265905383360522</v>
      </c>
    </row>
    <row r="68" s="4" customFormat="1" customHeight="1" spans="1:7">
      <c r="A68" s="16">
        <v>2013301</v>
      </c>
      <c r="B68" s="17" t="s">
        <v>13</v>
      </c>
      <c r="C68" s="18">
        <v>145</v>
      </c>
      <c r="D68" s="19">
        <v>100</v>
      </c>
      <c r="E68" s="18">
        <v>305</v>
      </c>
      <c r="F68" s="23">
        <f t="shared" si="6"/>
        <v>3.05</v>
      </c>
      <c r="G68" s="23">
        <f t="shared" si="5"/>
        <v>1.10344827586207</v>
      </c>
    </row>
    <row r="69" s="4" customFormat="1" customHeight="1" spans="1:7">
      <c r="A69" s="16">
        <v>2013399</v>
      </c>
      <c r="B69" s="17" t="s">
        <v>68</v>
      </c>
      <c r="C69" s="18">
        <v>468</v>
      </c>
      <c r="D69" s="19">
        <v>200</v>
      </c>
      <c r="E69" s="18">
        <v>145</v>
      </c>
      <c r="F69" s="23">
        <f t="shared" si="6"/>
        <v>0.725</v>
      </c>
      <c r="G69" s="23">
        <f t="shared" si="5"/>
        <v>-0.69017094017094</v>
      </c>
    </row>
    <row r="70" s="4" customFormat="1" customHeight="1" spans="1:7">
      <c r="A70" s="16">
        <v>20134</v>
      </c>
      <c r="B70" s="17" t="s">
        <v>69</v>
      </c>
      <c r="C70" s="18">
        <v>402</v>
      </c>
      <c r="D70" s="19">
        <v>300</v>
      </c>
      <c r="E70" s="18">
        <v>380</v>
      </c>
      <c r="F70" s="23">
        <f t="shared" si="6"/>
        <v>1.26666666666667</v>
      </c>
      <c r="G70" s="23">
        <f t="shared" si="5"/>
        <v>-0.054726368159204</v>
      </c>
    </row>
    <row r="71" s="4" customFormat="1" customHeight="1" spans="1:7">
      <c r="A71" s="16">
        <v>2013401</v>
      </c>
      <c r="B71" s="17" t="s">
        <v>13</v>
      </c>
      <c r="C71" s="18">
        <v>268</v>
      </c>
      <c r="D71" s="19">
        <v>200</v>
      </c>
      <c r="E71" s="18">
        <v>222</v>
      </c>
      <c r="F71" s="23">
        <f t="shared" si="6"/>
        <v>1.11</v>
      </c>
      <c r="G71" s="23">
        <f t="shared" si="5"/>
        <v>-0.171641791044776</v>
      </c>
    </row>
    <row r="72" s="4" customFormat="1" customHeight="1" spans="1:7">
      <c r="A72" s="16" t="s">
        <v>70</v>
      </c>
      <c r="B72" s="17" t="s">
        <v>71</v>
      </c>
      <c r="C72" s="18">
        <v>2</v>
      </c>
      <c r="D72" s="19"/>
      <c r="E72" s="18">
        <v>3</v>
      </c>
      <c r="F72" s="23"/>
      <c r="G72" s="23">
        <f t="shared" si="5"/>
        <v>0.5</v>
      </c>
    </row>
    <row r="73" s="4" customFormat="1" customHeight="1" spans="1:7">
      <c r="A73" s="16">
        <v>2013499</v>
      </c>
      <c r="B73" s="20" t="s">
        <v>72</v>
      </c>
      <c r="C73" s="18">
        <v>132</v>
      </c>
      <c r="D73" s="19">
        <v>100</v>
      </c>
      <c r="E73" s="18">
        <v>155</v>
      </c>
      <c r="F73" s="23">
        <f t="shared" ref="F73:F82" si="7">E73/D73*100%</f>
        <v>1.55</v>
      </c>
      <c r="G73" s="23">
        <f t="shared" si="5"/>
        <v>0.174242424242424</v>
      </c>
    </row>
    <row r="74" s="4" customFormat="1" customHeight="1" spans="1:7">
      <c r="A74" s="16">
        <v>20136</v>
      </c>
      <c r="B74" s="17" t="s">
        <v>73</v>
      </c>
      <c r="C74" s="18">
        <v>1302</v>
      </c>
      <c r="D74" s="19">
        <v>800</v>
      </c>
      <c r="E74" s="18">
        <v>1691</v>
      </c>
      <c r="F74" s="23">
        <f t="shared" si="7"/>
        <v>2.11375</v>
      </c>
      <c r="G74" s="23">
        <f t="shared" si="5"/>
        <v>0.298771121351767</v>
      </c>
    </row>
    <row r="75" s="4" customFormat="1" customHeight="1" spans="1:7">
      <c r="A75" s="16">
        <v>2013601</v>
      </c>
      <c r="B75" s="17" t="s">
        <v>13</v>
      </c>
      <c r="C75" s="18">
        <v>202</v>
      </c>
      <c r="D75" s="19">
        <v>100</v>
      </c>
      <c r="E75" s="18">
        <v>563</v>
      </c>
      <c r="F75" s="23">
        <f t="shared" si="7"/>
        <v>5.63</v>
      </c>
      <c r="G75" s="23">
        <f t="shared" si="5"/>
        <v>1.78712871287129</v>
      </c>
    </row>
    <row r="76" s="4" customFormat="1" customHeight="1" spans="1:7">
      <c r="A76" s="16">
        <v>2013650</v>
      </c>
      <c r="B76" s="17" t="s">
        <v>32</v>
      </c>
      <c r="C76" s="18">
        <v>509</v>
      </c>
      <c r="D76" s="19">
        <v>400</v>
      </c>
      <c r="E76" s="18">
        <v>626</v>
      </c>
      <c r="F76" s="23">
        <f t="shared" si="7"/>
        <v>1.565</v>
      </c>
      <c r="G76" s="23">
        <f t="shared" si="5"/>
        <v>0.229862475442043</v>
      </c>
    </row>
    <row r="77" s="4" customFormat="1" customHeight="1" spans="1:7">
      <c r="A77" s="16">
        <v>2013699</v>
      </c>
      <c r="B77" s="17" t="s">
        <v>74</v>
      </c>
      <c r="C77" s="18">
        <v>591</v>
      </c>
      <c r="D77" s="19">
        <v>300</v>
      </c>
      <c r="E77" s="18">
        <v>502</v>
      </c>
      <c r="F77" s="23">
        <f t="shared" si="7"/>
        <v>1.67333333333333</v>
      </c>
      <c r="G77" s="23">
        <f t="shared" si="5"/>
        <v>-0.150592216582064</v>
      </c>
    </row>
    <row r="78" s="4" customFormat="1" customHeight="1" spans="1:7">
      <c r="A78" s="16">
        <v>20137</v>
      </c>
      <c r="B78" s="17" t="s">
        <v>75</v>
      </c>
      <c r="C78" s="18">
        <v>122</v>
      </c>
      <c r="D78" s="19">
        <v>100</v>
      </c>
      <c r="E78" s="18">
        <v>101</v>
      </c>
      <c r="F78" s="23">
        <f t="shared" si="7"/>
        <v>1.01</v>
      </c>
      <c r="G78" s="23">
        <f t="shared" si="5"/>
        <v>-0.172131147540984</v>
      </c>
    </row>
    <row r="79" s="4" customFormat="1" customHeight="1" spans="1:7">
      <c r="A79" s="16">
        <v>2013701</v>
      </c>
      <c r="B79" s="20" t="s">
        <v>13</v>
      </c>
      <c r="C79" s="18">
        <v>54</v>
      </c>
      <c r="D79" s="19">
        <v>50</v>
      </c>
      <c r="E79" s="18">
        <v>74</v>
      </c>
      <c r="F79" s="23">
        <f t="shared" si="7"/>
        <v>1.48</v>
      </c>
      <c r="G79" s="23">
        <f t="shared" si="5"/>
        <v>0.37037037037037</v>
      </c>
    </row>
    <row r="80" s="4" customFormat="1" customHeight="1" spans="1:7">
      <c r="A80" s="16">
        <v>2013799</v>
      </c>
      <c r="B80" s="20" t="s">
        <v>76</v>
      </c>
      <c r="C80" s="18">
        <v>68</v>
      </c>
      <c r="D80" s="19">
        <v>50</v>
      </c>
      <c r="E80" s="18">
        <v>27</v>
      </c>
      <c r="F80" s="23">
        <f t="shared" si="7"/>
        <v>0.54</v>
      </c>
      <c r="G80" s="23">
        <f t="shared" si="5"/>
        <v>-0.602941176470588</v>
      </c>
    </row>
    <row r="81" s="4" customFormat="1" customHeight="1" spans="1:7">
      <c r="A81" s="16">
        <v>20138</v>
      </c>
      <c r="B81" s="17" t="s">
        <v>77</v>
      </c>
      <c r="C81" s="18">
        <v>2373</v>
      </c>
      <c r="D81" s="19">
        <v>1800</v>
      </c>
      <c r="E81" s="18">
        <v>2904</v>
      </c>
      <c r="F81" s="23">
        <f t="shared" si="7"/>
        <v>1.61333333333333</v>
      </c>
      <c r="G81" s="23">
        <f t="shared" si="5"/>
        <v>0.223767383059418</v>
      </c>
    </row>
    <row r="82" s="4" customFormat="1" customHeight="1" spans="1:7">
      <c r="A82" s="16">
        <v>2013801</v>
      </c>
      <c r="B82" s="20" t="s">
        <v>13</v>
      </c>
      <c r="C82" s="18">
        <v>1361</v>
      </c>
      <c r="D82" s="19">
        <v>1200</v>
      </c>
      <c r="E82" s="18">
        <v>1834</v>
      </c>
      <c r="F82" s="23">
        <f t="shared" si="7"/>
        <v>1.52833333333333</v>
      </c>
      <c r="G82" s="23">
        <f t="shared" si="5"/>
        <v>0.347538574577517</v>
      </c>
    </row>
    <row r="83" s="4" customFormat="1" customHeight="1" spans="1:7">
      <c r="A83" s="16">
        <v>2013802</v>
      </c>
      <c r="B83" s="17" t="s">
        <v>15</v>
      </c>
      <c r="C83" s="18"/>
      <c r="D83" s="19"/>
      <c r="E83" s="18">
        <v>209</v>
      </c>
      <c r="F83" s="23"/>
      <c r="G83" s="23"/>
    </row>
    <row r="84" s="4" customFormat="1" customHeight="1" spans="1:7">
      <c r="A84" s="16">
        <v>2013804</v>
      </c>
      <c r="B84" s="20" t="s">
        <v>78</v>
      </c>
      <c r="C84" s="18">
        <v>418</v>
      </c>
      <c r="D84" s="19">
        <v>300</v>
      </c>
      <c r="E84" s="18">
        <v>18</v>
      </c>
      <c r="F84" s="23">
        <f t="shared" ref="F84:F126" si="8">E84/D84*100%</f>
        <v>0.06</v>
      </c>
      <c r="G84" s="23">
        <f t="shared" ref="G84:G106" si="9">(E84/C84-1)*100%</f>
        <v>-0.956937799043062</v>
      </c>
    </row>
    <row r="85" s="4" customFormat="1" customHeight="1" spans="1:7">
      <c r="A85" s="16">
        <v>2013805</v>
      </c>
      <c r="B85" s="20" t="s">
        <v>79</v>
      </c>
      <c r="C85" s="18">
        <v>80</v>
      </c>
      <c r="D85" s="19">
        <v>100</v>
      </c>
      <c r="E85" s="18">
        <v>87</v>
      </c>
      <c r="F85" s="23">
        <f t="shared" si="8"/>
        <v>0.87</v>
      </c>
      <c r="G85" s="23">
        <f t="shared" si="9"/>
        <v>0.0874999999999999</v>
      </c>
    </row>
    <row r="86" s="4" customFormat="1" customHeight="1" spans="1:7">
      <c r="A86" s="16">
        <v>2013810</v>
      </c>
      <c r="B86" s="20" t="s">
        <v>80</v>
      </c>
      <c r="C86" s="18"/>
      <c r="D86" s="19"/>
      <c r="E86" s="18">
        <v>32</v>
      </c>
      <c r="F86" s="23"/>
      <c r="G86" s="23"/>
    </row>
    <row r="87" s="4" customFormat="1" customHeight="1" spans="1:7">
      <c r="A87" s="16">
        <v>2013812</v>
      </c>
      <c r="B87" s="20" t="s">
        <v>81</v>
      </c>
      <c r="C87" s="18"/>
      <c r="D87" s="19"/>
      <c r="E87" s="18">
        <v>5</v>
      </c>
      <c r="F87" s="23"/>
      <c r="G87" s="23"/>
    </row>
    <row r="88" s="4" customFormat="1" customHeight="1" spans="1:7">
      <c r="A88" s="16">
        <v>2013816</v>
      </c>
      <c r="B88" s="20" t="s">
        <v>82</v>
      </c>
      <c r="C88" s="18">
        <v>82</v>
      </c>
      <c r="D88" s="19">
        <v>50</v>
      </c>
      <c r="E88" s="18">
        <v>220</v>
      </c>
      <c r="F88" s="23">
        <f t="shared" si="8"/>
        <v>4.4</v>
      </c>
      <c r="G88" s="23">
        <f t="shared" si="9"/>
        <v>1.68292682926829</v>
      </c>
    </row>
    <row r="89" s="4" customFormat="1" customHeight="1" spans="1:7">
      <c r="A89" s="16">
        <v>2013899</v>
      </c>
      <c r="B89" s="20" t="s">
        <v>83</v>
      </c>
      <c r="C89" s="18">
        <v>432</v>
      </c>
      <c r="D89" s="19">
        <v>150</v>
      </c>
      <c r="E89" s="18">
        <v>499</v>
      </c>
      <c r="F89" s="23">
        <f t="shared" si="8"/>
        <v>3.32666666666667</v>
      </c>
      <c r="G89" s="23">
        <f t="shared" si="9"/>
        <v>0.155092592592593</v>
      </c>
    </row>
    <row r="90" s="4" customFormat="1" customHeight="1" spans="1:7">
      <c r="A90" s="16">
        <v>20139</v>
      </c>
      <c r="B90" s="17" t="s">
        <v>84</v>
      </c>
      <c r="C90" s="18">
        <v>103</v>
      </c>
      <c r="D90" s="19">
        <v>40</v>
      </c>
      <c r="E90" s="18">
        <v>330</v>
      </c>
      <c r="F90" s="23">
        <f t="shared" si="8"/>
        <v>8.25</v>
      </c>
      <c r="G90" s="23">
        <f t="shared" si="9"/>
        <v>2.20388349514563</v>
      </c>
    </row>
    <row r="91" s="4" customFormat="1" customHeight="1" spans="1:7">
      <c r="A91" s="16">
        <v>2013901</v>
      </c>
      <c r="B91" s="20" t="s">
        <v>13</v>
      </c>
      <c r="C91" s="18">
        <v>20</v>
      </c>
      <c r="D91" s="19">
        <v>10</v>
      </c>
      <c r="E91" s="18">
        <v>131</v>
      </c>
      <c r="F91" s="23">
        <f t="shared" si="8"/>
        <v>13.1</v>
      </c>
      <c r="G91" s="23">
        <f t="shared" si="9"/>
        <v>5.55</v>
      </c>
    </row>
    <row r="92" s="4" customFormat="1" customHeight="1" spans="1:7">
      <c r="A92" s="16">
        <v>2013999</v>
      </c>
      <c r="B92" s="20" t="s">
        <v>85</v>
      </c>
      <c r="C92" s="18">
        <v>83</v>
      </c>
      <c r="D92" s="19">
        <v>30</v>
      </c>
      <c r="E92" s="18">
        <v>199</v>
      </c>
      <c r="F92" s="23">
        <f t="shared" si="8"/>
        <v>6.63333333333333</v>
      </c>
      <c r="G92" s="23">
        <f t="shared" si="9"/>
        <v>1.39759036144578</v>
      </c>
    </row>
    <row r="93" s="4" customFormat="1" customHeight="1" spans="1:7">
      <c r="A93" s="16">
        <v>20140</v>
      </c>
      <c r="B93" s="20" t="s">
        <v>86</v>
      </c>
      <c r="C93" s="18">
        <v>580</v>
      </c>
      <c r="D93" s="19">
        <v>400</v>
      </c>
      <c r="E93" s="18">
        <v>591</v>
      </c>
      <c r="F93" s="23">
        <f t="shared" si="8"/>
        <v>1.4775</v>
      </c>
      <c r="G93" s="23">
        <f t="shared" si="9"/>
        <v>0.0189655172413794</v>
      </c>
    </row>
    <row r="94" s="4" customFormat="1" customHeight="1" spans="1:7">
      <c r="A94" s="16">
        <v>2014001</v>
      </c>
      <c r="B94" s="20" t="s">
        <v>13</v>
      </c>
      <c r="C94" s="18">
        <v>160</v>
      </c>
      <c r="D94" s="19">
        <v>100</v>
      </c>
      <c r="E94" s="18">
        <v>192</v>
      </c>
      <c r="F94" s="23">
        <f t="shared" si="8"/>
        <v>1.92</v>
      </c>
      <c r="G94" s="23">
        <f t="shared" si="9"/>
        <v>0.2</v>
      </c>
    </row>
    <row r="95" s="4" customFormat="1" customHeight="1" spans="1:7">
      <c r="A95" s="16">
        <v>2014004</v>
      </c>
      <c r="B95" s="20" t="s">
        <v>87</v>
      </c>
      <c r="C95" s="18">
        <v>79</v>
      </c>
      <c r="D95" s="19">
        <v>100</v>
      </c>
      <c r="E95" s="18">
        <v>319</v>
      </c>
      <c r="F95" s="23">
        <f t="shared" si="8"/>
        <v>3.19</v>
      </c>
      <c r="G95" s="23">
        <f t="shared" si="9"/>
        <v>3.0379746835443</v>
      </c>
    </row>
    <row r="96" s="4" customFormat="1" customHeight="1" spans="1:7">
      <c r="A96" s="16">
        <v>2014099</v>
      </c>
      <c r="B96" s="20" t="s">
        <v>88</v>
      </c>
      <c r="C96" s="18">
        <v>341</v>
      </c>
      <c r="D96" s="19">
        <v>200</v>
      </c>
      <c r="E96" s="18">
        <v>80</v>
      </c>
      <c r="F96" s="23">
        <f t="shared" si="8"/>
        <v>0.4</v>
      </c>
      <c r="G96" s="23">
        <f t="shared" si="9"/>
        <v>-0.765395894428152</v>
      </c>
    </row>
    <row r="97" s="4" customFormat="1" customHeight="1" spans="1:7">
      <c r="A97" s="16">
        <v>20199</v>
      </c>
      <c r="B97" s="17" t="s">
        <v>89</v>
      </c>
      <c r="C97" s="18">
        <v>677</v>
      </c>
      <c r="D97" s="19">
        <v>500</v>
      </c>
      <c r="E97" s="18">
        <v>118</v>
      </c>
      <c r="F97" s="23">
        <f t="shared" si="8"/>
        <v>0.236</v>
      </c>
      <c r="G97" s="23">
        <f t="shared" si="9"/>
        <v>-0.825701624815362</v>
      </c>
    </row>
    <row r="98" s="4" customFormat="1" customHeight="1" spans="1:7">
      <c r="A98" s="16">
        <v>2019999</v>
      </c>
      <c r="B98" s="17" t="s">
        <v>90</v>
      </c>
      <c r="C98" s="18">
        <v>677</v>
      </c>
      <c r="D98" s="19">
        <v>500</v>
      </c>
      <c r="E98" s="18">
        <v>118</v>
      </c>
      <c r="F98" s="23">
        <f t="shared" si="8"/>
        <v>0.236</v>
      </c>
      <c r="G98" s="23">
        <f t="shared" si="9"/>
        <v>-0.825701624815362</v>
      </c>
    </row>
    <row r="99" s="5" customFormat="1" customHeight="1" spans="1:7">
      <c r="A99" s="24">
        <v>203</v>
      </c>
      <c r="B99" s="25" t="s">
        <v>91</v>
      </c>
      <c r="C99" s="15">
        <f>SUM(C100,C104)</f>
        <v>795</v>
      </c>
      <c r="D99" s="26">
        <f>D100+D104</f>
        <v>780</v>
      </c>
      <c r="E99" s="26">
        <f>E100+E104</f>
        <v>983</v>
      </c>
      <c r="F99" s="22">
        <f t="shared" si="8"/>
        <v>1.26025641025641</v>
      </c>
      <c r="G99" s="22">
        <f t="shared" si="9"/>
        <v>0.236477987421384</v>
      </c>
    </row>
    <row r="100" s="4" customFormat="1" customHeight="1" spans="1:7">
      <c r="A100" s="16">
        <v>20306</v>
      </c>
      <c r="B100" s="17" t="s">
        <v>92</v>
      </c>
      <c r="C100" s="18">
        <v>317</v>
      </c>
      <c r="D100" s="19">
        <v>280</v>
      </c>
      <c r="E100" s="18">
        <v>477</v>
      </c>
      <c r="F100" s="23">
        <f t="shared" si="8"/>
        <v>1.70357142857143</v>
      </c>
      <c r="G100" s="23">
        <f t="shared" si="9"/>
        <v>0.504731861198738</v>
      </c>
    </row>
    <row r="101" s="4" customFormat="1" customHeight="1" spans="1:7">
      <c r="A101" s="16">
        <v>2030603</v>
      </c>
      <c r="B101" s="17" t="s">
        <v>93</v>
      </c>
      <c r="C101" s="18">
        <v>38</v>
      </c>
      <c r="D101" s="19">
        <v>30</v>
      </c>
      <c r="E101" s="18">
        <v>391</v>
      </c>
      <c r="F101" s="23">
        <f t="shared" si="8"/>
        <v>13.0333333333333</v>
      </c>
      <c r="G101" s="23">
        <f t="shared" si="9"/>
        <v>9.28947368421053</v>
      </c>
    </row>
    <row r="102" s="4" customFormat="1" customHeight="1" spans="1:7">
      <c r="A102" s="16">
        <v>2030607</v>
      </c>
      <c r="B102" s="17" t="s">
        <v>94</v>
      </c>
      <c r="C102" s="18">
        <v>79</v>
      </c>
      <c r="D102" s="19">
        <v>70</v>
      </c>
      <c r="E102" s="18">
        <v>82</v>
      </c>
      <c r="F102" s="23">
        <f t="shared" si="8"/>
        <v>1.17142857142857</v>
      </c>
      <c r="G102" s="23">
        <f t="shared" si="9"/>
        <v>0.0379746835443038</v>
      </c>
    </row>
    <row r="103" s="4" customFormat="1" customHeight="1" spans="1:7">
      <c r="A103" s="16" t="s">
        <v>95</v>
      </c>
      <c r="B103" s="17" t="s">
        <v>96</v>
      </c>
      <c r="C103" s="18">
        <v>200</v>
      </c>
      <c r="D103" s="19">
        <v>180</v>
      </c>
      <c r="E103" s="18">
        <v>4</v>
      </c>
      <c r="F103" s="23">
        <f t="shared" si="8"/>
        <v>0.0222222222222222</v>
      </c>
      <c r="G103" s="23">
        <f t="shared" si="9"/>
        <v>-0.98</v>
      </c>
    </row>
    <row r="104" s="4" customFormat="1" customHeight="1" spans="1:7">
      <c r="A104" s="16">
        <v>20399</v>
      </c>
      <c r="B104" s="17" t="s">
        <v>97</v>
      </c>
      <c r="C104" s="18">
        <v>478</v>
      </c>
      <c r="D104" s="19">
        <v>500</v>
      </c>
      <c r="E104" s="18">
        <v>506</v>
      </c>
      <c r="F104" s="23">
        <f t="shared" si="8"/>
        <v>1.012</v>
      </c>
      <c r="G104" s="23">
        <f t="shared" si="9"/>
        <v>0.0585774058577406</v>
      </c>
    </row>
    <row r="105" s="4" customFormat="1" customHeight="1" spans="1:7">
      <c r="A105" s="16">
        <v>2039999</v>
      </c>
      <c r="B105" s="17" t="s">
        <v>98</v>
      </c>
      <c r="C105" s="18">
        <v>478</v>
      </c>
      <c r="D105" s="19">
        <v>500</v>
      </c>
      <c r="E105" s="18">
        <v>506</v>
      </c>
      <c r="F105" s="23">
        <f t="shared" si="8"/>
        <v>1.012</v>
      </c>
      <c r="G105" s="23">
        <f t="shared" si="9"/>
        <v>0.0585774058577406</v>
      </c>
    </row>
    <row r="106" s="5" customFormat="1" customHeight="1" spans="1:7">
      <c r="A106" s="24">
        <v>204</v>
      </c>
      <c r="B106" s="25" t="s">
        <v>99</v>
      </c>
      <c r="C106" s="26">
        <f>C109+C113+C115+C122+C107</f>
        <v>15588</v>
      </c>
      <c r="D106" s="26">
        <f>D109+D113+D115+D122+D107</f>
        <v>14100</v>
      </c>
      <c r="E106" s="26">
        <f>E109+E113+E115+E122+E107</f>
        <v>15682</v>
      </c>
      <c r="F106" s="22">
        <f t="shared" si="8"/>
        <v>1.11219858156028</v>
      </c>
      <c r="G106" s="22">
        <f t="shared" si="9"/>
        <v>0.00603027970233505</v>
      </c>
    </row>
    <row r="107" s="4" customFormat="1" customHeight="1" spans="1:7">
      <c r="A107" s="16">
        <v>20401</v>
      </c>
      <c r="B107" s="17" t="s">
        <v>100</v>
      </c>
      <c r="C107" s="18"/>
      <c r="D107" s="18">
        <v>60</v>
      </c>
      <c r="E107" s="18"/>
      <c r="F107" s="23">
        <f t="shared" si="8"/>
        <v>0</v>
      </c>
      <c r="G107" s="23"/>
    </row>
    <row r="108" s="4" customFormat="1" customHeight="1" spans="1:7">
      <c r="A108" s="16">
        <v>2040199</v>
      </c>
      <c r="B108" s="17" t="s">
        <v>101</v>
      </c>
      <c r="C108" s="18"/>
      <c r="D108" s="18">
        <v>60</v>
      </c>
      <c r="E108" s="18"/>
      <c r="F108" s="23">
        <f t="shared" si="8"/>
        <v>0</v>
      </c>
      <c r="G108" s="23"/>
    </row>
    <row r="109" s="4" customFormat="1" customHeight="1" spans="1:7">
      <c r="A109" s="16">
        <v>20402</v>
      </c>
      <c r="B109" s="17" t="s">
        <v>102</v>
      </c>
      <c r="C109" s="18">
        <v>14139</v>
      </c>
      <c r="D109" s="18">
        <f>SUM(D110:D112)</f>
        <v>12740</v>
      </c>
      <c r="E109" s="19">
        <v>14232</v>
      </c>
      <c r="F109" s="23">
        <f t="shared" si="8"/>
        <v>1.1171114599686</v>
      </c>
      <c r="G109" s="23">
        <f t="shared" ref="G109:G119" si="10">(E109/C109-1)*100%</f>
        <v>0.00657755145342676</v>
      </c>
    </row>
    <row r="110" s="4" customFormat="1" customHeight="1" spans="1:7">
      <c r="A110" s="16">
        <v>2040201</v>
      </c>
      <c r="B110" s="17" t="s">
        <v>13</v>
      </c>
      <c r="C110" s="18">
        <v>4900</v>
      </c>
      <c r="D110" s="19">
        <v>4500</v>
      </c>
      <c r="E110" s="18">
        <v>4942</v>
      </c>
      <c r="F110" s="23">
        <f t="shared" si="8"/>
        <v>1.09822222222222</v>
      </c>
      <c r="G110" s="23">
        <f t="shared" si="10"/>
        <v>0.00857142857142867</v>
      </c>
    </row>
    <row r="111" s="4" customFormat="1" customHeight="1" spans="1:7">
      <c r="A111" s="16">
        <v>2040250</v>
      </c>
      <c r="B111" s="17" t="s">
        <v>32</v>
      </c>
      <c r="C111" s="18">
        <v>277</v>
      </c>
      <c r="D111" s="19">
        <v>240</v>
      </c>
      <c r="E111" s="19">
        <v>157</v>
      </c>
      <c r="F111" s="23">
        <f t="shared" si="8"/>
        <v>0.654166666666667</v>
      </c>
      <c r="G111" s="23">
        <f t="shared" si="10"/>
        <v>-0.433212996389892</v>
      </c>
    </row>
    <row r="112" s="4" customFormat="1" customHeight="1" spans="1:7">
      <c r="A112" s="16">
        <v>2040299</v>
      </c>
      <c r="B112" s="17" t="s">
        <v>103</v>
      </c>
      <c r="C112" s="18">
        <v>8962</v>
      </c>
      <c r="D112" s="19">
        <v>8000</v>
      </c>
      <c r="E112" s="18">
        <v>9133</v>
      </c>
      <c r="F112" s="23">
        <f t="shared" si="8"/>
        <v>1.141625</v>
      </c>
      <c r="G112" s="23">
        <f t="shared" si="10"/>
        <v>0.0190805623744701</v>
      </c>
    </row>
    <row r="113" s="4" customFormat="1" customHeight="1" spans="1:7">
      <c r="A113" s="16">
        <v>20404</v>
      </c>
      <c r="B113" s="17" t="s">
        <v>104</v>
      </c>
      <c r="C113" s="18">
        <v>10</v>
      </c>
      <c r="D113" s="19">
        <v>10</v>
      </c>
      <c r="E113" s="18">
        <v>82</v>
      </c>
      <c r="F113" s="23">
        <f t="shared" si="8"/>
        <v>8.2</v>
      </c>
      <c r="G113" s="23">
        <f t="shared" si="10"/>
        <v>7.2</v>
      </c>
    </row>
    <row r="114" s="4" customFormat="1" customHeight="1" spans="1:7">
      <c r="A114" s="16">
        <v>2040499</v>
      </c>
      <c r="B114" s="17" t="s">
        <v>105</v>
      </c>
      <c r="C114" s="18">
        <v>10</v>
      </c>
      <c r="D114" s="19">
        <v>10</v>
      </c>
      <c r="E114" s="18">
        <v>82</v>
      </c>
      <c r="F114" s="23">
        <f t="shared" si="8"/>
        <v>8.2</v>
      </c>
      <c r="G114" s="23">
        <f t="shared" si="10"/>
        <v>7.2</v>
      </c>
    </row>
    <row r="115" s="4" customFormat="1" customHeight="1" spans="1:7">
      <c r="A115" s="16">
        <v>20406</v>
      </c>
      <c r="B115" s="17" t="s">
        <v>106</v>
      </c>
      <c r="C115" s="18">
        <v>1439</v>
      </c>
      <c r="D115" s="19">
        <f>SUM(D116:D121)</f>
        <v>1190</v>
      </c>
      <c r="E115" s="18">
        <v>1312</v>
      </c>
      <c r="F115" s="23">
        <f t="shared" si="8"/>
        <v>1.10252100840336</v>
      </c>
      <c r="G115" s="23">
        <f t="shared" si="10"/>
        <v>-0.0882557331480195</v>
      </c>
    </row>
    <row r="116" s="4" customFormat="1" customHeight="1" spans="1:7">
      <c r="A116" s="16">
        <v>2040601</v>
      </c>
      <c r="B116" s="17" t="s">
        <v>13</v>
      </c>
      <c r="C116" s="18">
        <v>627</v>
      </c>
      <c r="D116" s="19">
        <v>500</v>
      </c>
      <c r="E116" s="19">
        <v>829</v>
      </c>
      <c r="F116" s="23">
        <f t="shared" si="8"/>
        <v>1.658</v>
      </c>
      <c r="G116" s="23">
        <f t="shared" si="10"/>
        <v>0.322169059011164</v>
      </c>
    </row>
    <row r="117" s="4" customFormat="1" customHeight="1" spans="1:7">
      <c r="A117" s="16" t="s">
        <v>107</v>
      </c>
      <c r="B117" s="17" t="s">
        <v>108</v>
      </c>
      <c r="C117" s="18">
        <v>35</v>
      </c>
      <c r="D117" s="19">
        <v>30</v>
      </c>
      <c r="E117" s="18">
        <v>14</v>
      </c>
      <c r="F117" s="23">
        <f t="shared" si="8"/>
        <v>0.466666666666667</v>
      </c>
      <c r="G117" s="23">
        <f t="shared" si="10"/>
        <v>-0.6</v>
      </c>
    </row>
    <row r="118" s="4" customFormat="1" customHeight="1" spans="1:7">
      <c r="A118" s="16" t="s">
        <v>109</v>
      </c>
      <c r="B118" s="17" t="s">
        <v>110</v>
      </c>
      <c r="C118" s="18">
        <v>10</v>
      </c>
      <c r="D118" s="19">
        <v>10</v>
      </c>
      <c r="E118" s="18"/>
      <c r="F118" s="23">
        <f t="shared" si="8"/>
        <v>0</v>
      </c>
      <c r="G118" s="23">
        <f t="shared" si="10"/>
        <v>-1</v>
      </c>
    </row>
    <row r="119" s="4" customFormat="1" customHeight="1" spans="1:7">
      <c r="A119" s="16" t="s">
        <v>111</v>
      </c>
      <c r="B119" s="17" t="s">
        <v>112</v>
      </c>
      <c r="C119" s="18">
        <v>110</v>
      </c>
      <c r="D119" s="19">
        <v>100</v>
      </c>
      <c r="E119" s="18">
        <v>46</v>
      </c>
      <c r="F119" s="23">
        <f t="shared" si="8"/>
        <v>0.46</v>
      </c>
      <c r="G119" s="23">
        <f t="shared" si="10"/>
        <v>-0.581818181818182</v>
      </c>
    </row>
    <row r="120" s="4" customFormat="1" customHeight="1" spans="1:7">
      <c r="A120" s="16">
        <v>2040610</v>
      </c>
      <c r="B120" s="17" t="s">
        <v>113</v>
      </c>
      <c r="C120" s="18"/>
      <c r="D120" s="19">
        <v>50</v>
      </c>
      <c r="E120" s="18">
        <v>67</v>
      </c>
      <c r="F120" s="23">
        <f t="shared" si="8"/>
        <v>1.34</v>
      </c>
      <c r="G120" s="23"/>
    </row>
    <row r="121" s="4" customFormat="1" customHeight="1" spans="1:7">
      <c r="A121" s="16">
        <v>2040699</v>
      </c>
      <c r="B121" s="17" t="s">
        <v>114</v>
      </c>
      <c r="C121" s="18">
        <v>604</v>
      </c>
      <c r="D121" s="19">
        <v>500</v>
      </c>
      <c r="E121" s="18">
        <v>356</v>
      </c>
      <c r="F121" s="23">
        <f t="shared" si="8"/>
        <v>0.712</v>
      </c>
      <c r="G121" s="23">
        <f t="shared" ref="G121:G126" si="11">(E121/C121-1)*100%</f>
        <v>-0.410596026490066</v>
      </c>
    </row>
    <row r="122" s="4" customFormat="1" customHeight="1" spans="1:7">
      <c r="A122" s="16">
        <v>20499</v>
      </c>
      <c r="B122" s="17" t="s">
        <v>115</v>
      </c>
      <c r="C122" s="18"/>
      <c r="D122" s="19">
        <v>100</v>
      </c>
      <c r="E122" s="18">
        <v>56</v>
      </c>
      <c r="F122" s="23">
        <f t="shared" si="8"/>
        <v>0.56</v>
      </c>
      <c r="G122" s="23"/>
    </row>
    <row r="123" s="4" customFormat="1" customHeight="1" spans="1:7">
      <c r="A123" s="16">
        <v>2049999</v>
      </c>
      <c r="B123" s="17" t="s">
        <v>116</v>
      </c>
      <c r="C123" s="18"/>
      <c r="D123" s="19">
        <v>100</v>
      </c>
      <c r="E123" s="18">
        <v>56</v>
      </c>
      <c r="F123" s="23">
        <f t="shared" si="8"/>
        <v>0.56</v>
      </c>
      <c r="G123" s="23"/>
    </row>
    <row r="124" s="5" customFormat="1" customHeight="1" spans="1:7">
      <c r="A124" s="24" t="s">
        <v>117</v>
      </c>
      <c r="B124" s="25" t="s">
        <v>118</v>
      </c>
      <c r="C124" s="15">
        <f>C125+C129+C136+C139+C141+C149+C144</f>
        <v>182105</v>
      </c>
      <c r="D124" s="15">
        <f>D125+D129+D136+D139+D141+D149</f>
        <v>182320</v>
      </c>
      <c r="E124" s="15">
        <f>E125+E129+E136+E139+E141+E149+E144</f>
        <v>183644</v>
      </c>
      <c r="F124" s="22">
        <f t="shared" si="8"/>
        <v>1.00726195699868</v>
      </c>
      <c r="G124" s="22">
        <f t="shared" si="11"/>
        <v>0.00845116828203518</v>
      </c>
    </row>
    <row r="125" s="4" customFormat="1" customHeight="1" spans="1:7">
      <c r="A125" s="16" t="s">
        <v>119</v>
      </c>
      <c r="B125" s="17" t="s">
        <v>120</v>
      </c>
      <c r="C125" s="18">
        <v>1122</v>
      </c>
      <c r="D125" s="19">
        <v>1000</v>
      </c>
      <c r="E125" s="18">
        <v>2034</v>
      </c>
      <c r="F125" s="23">
        <f t="shared" si="8"/>
        <v>2.034</v>
      </c>
      <c r="G125" s="23">
        <f t="shared" si="11"/>
        <v>0.81283422459893</v>
      </c>
    </row>
    <row r="126" s="4" customFormat="1" customHeight="1" spans="1:7">
      <c r="A126" s="16" t="s">
        <v>121</v>
      </c>
      <c r="B126" s="17" t="s">
        <v>13</v>
      </c>
      <c r="C126" s="18">
        <v>237</v>
      </c>
      <c r="D126" s="19">
        <v>100</v>
      </c>
      <c r="E126" s="18">
        <v>1581</v>
      </c>
      <c r="F126" s="23">
        <f t="shared" si="8"/>
        <v>15.81</v>
      </c>
      <c r="G126" s="23">
        <f t="shared" si="11"/>
        <v>5.67088607594937</v>
      </c>
    </row>
    <row r="127" s="4" customFormat="1" customHeight="1" spans="1:7">
      <c r="A127" s="16" t="s">
        <v>122</v>
      </c>
      <c r="B127" s="17" t="s">
        <v>15</v>
      </c>
      <c r="C127" s="18"/>
      <c r="D127" s="19"/>
      <c r="E127" s="18">
        <v>10</v>
      </c>
      <c r="F127" s="23"/>
      <c r="G127" s="23"/>
    </row>
    <row r="128" s="4" customFormat="1" customHeight="1" spans="1:7">
      <c r="A128" s="16" t="s">
        <v>123</v>
      </c>
      <c r="B128" s="17" t="s">
        <v>124</v>
      </c>
      <c r="C128" s="18">
        <v>885</v>
      </c>
      <c r="D128" s="19">
        <v>900</v>
      </c>
      <c r="E128" s="18">
        <v>443</v>
      </c>
      <c r="F128" s="23">
        <f t="shared" ref="F128:F133" si="12">E128/D128*100%</f>
        <v>0.492222222222222</v>
      </c>
      <c r="G128" s="23">
        <f t="shared" ref="G128:G144" si="13">(E128/C128-1)*100%</f>
        <v>-0.499435028248588</v>
      </c>
    </row>
    <row r="129" s="4" customFormat="1" customHeight="1" spans="1:7">
      <c r="A129" s="16">
        <v>20502</v>
      </c>
      <c r="B129" s="17" t="s">
        <v>125</v>
      </c>
      <c r="C129" s="19">
        <v>170814</v>
      </c>
      <c r="D129" s="19">
        <f>SUM(D130:D133)</f>
        <v>174800</v>
      </c>
      <c r="E129" s="18">
        <v>172846</v>
      </c>
      <c r="F129" s="23">
        <f t="shared" si="12"/>
        <v>0.988821510297483</v>
      </c>
      <c r="G129" s="23">
        <f t="shared" si="13"/>
        <v>0.0118959804231504</v>
      </c>
    </row>
    <row r="130" s="4" customFormat="1" customHeight="1" spans="1:7">
      <c r="A130" s="16" t="s">
        <v>126</v>
      </c>
      <c r="B130" s="17" t="s">
        <v>127</v>
      </c>
      <c r="C130" s="18">
        <v>17877</v>
      </c>
      <c r="D130" s="19">
        <v>18800</v>
      </c>
      <c r="E130" s="18">
        <v>18117</v>
      </c>
      <c r="F130" s="23">
        <f t="shared" si="12"/>
        <v>0.963670212765957</v>
      </c>
      <c r="G130" s="23">
        <f t="shared" si="13"/>
        <v>0.0134250713206914</v>
      </c>
    </row>
    <row r="131" s="4" customFormat="1" customHeight="1" spans="1:7">
      <c r="A131" s="16" t="s">
        <v>128</v>
      </c>
      <c r="B131" s="17" t="s">
        <v>129</v>
      </c>
      <c r="C131" s="18">
        <v>80579</v>
      </c>
      <c r="D131" s="19">
        <v>78000</v>
      </c>
      <c r="E131" s="18">
        <v>81369</v>
      </c>
      <c r="F131" s="23">
        <f t="shared" si="12"/>
        <v>1.04319230769231</v>
      </c>
      <c r="G131" s="23">
        <f t="shared" si="13"/>
        <v>0.00980404323707162</v>
      </c>
    </row>
    <row r="132" s="4" customFormat="1" customHeight="1" spans="1:7">
      <c r="A132" s="16" t="s">
        <v>130</v>
      </c>
      <c r="B132" s="17" t="s">
        <v>131</v>
      </c>
      <c r="C132" s="18">
        <v>52524</v>
      </c>
      <c r="D132" s="19">
        <v>54000</v>
      </c>
      <c r="E132" s="18">
        <v>52549</v>
      </c>
      <c r="F132" s="23">
        <f t="shared" si="12"/>
        <v>0.97312962962963</v>
      </c>
      <c r="G132" s="23">
        <f t="shared" si="13"/>
        <v>0.000475972888584364</v>
      </c>
    </row>
    <row r="133" s="4" customFormat="1" customHeight="1" spans="1:7">
      <c r="A133" s="16" t="s">
        <v>132</v>
      </c>
      <c r="B133" s="17" t="s">
        <v>133</v>
      </c>
      <c r="C133" s="18">
        <v>19811</v>
      </c>
      <c r="D133" s="19">
        <v>24000</v>
      </c>
      <c r="E133" s="18">
        <v>20773</v>
      </c>
      <c r="F133" s="23">
        <f t="shared" si="12"/>
        <v>0.865541666666667</v>
      </c>
      <c r="G133" s="23">
        <f t="shared" si="13"/>
        <v>0.0485588814295088</v>
      </c>
    </row>
    <row r="134" s="4" customFormat="1" customHeight="1" spans="1:7">
      <c r="A134" s="16">
        <v>2050205</v>
      </c>
      <c r="B134" s="17" t="s">
        <v>134</v>
      </c>
      <c r="C134" s="18">
        <v>20</v>
      </c>
      <c r="D134" s="19"/>
      <c r="E134" s="18">
        <v>38</v>
      </c>
      <c r="F134" s="23"/>
      <c r="G134" s="23">
        <f t="shared" si="13"/>
        <v>0.9</v>
      </c>
    </row>
    <row r="135" s="4" customFormat="1" customHeight="1" spans="1:7">
      <c r="A135" s="16">
        <v>2050299</v>
      </c>
      <c r="B135" s="17" t="s">
        <v>135</v>
      </c>
      <c r="C135" s="18">
        <v>3</v>
      </c>
      <c r="D135" s="19"/>
      <c r="E135" s="18"/>
      <c r="F135" s="23"/>
      <c r="G135" s="23">
        <f t="shared" si="13"/>
        <v>-1</v>
      </c>
    </row>
    <row r="136" s="4" customFormat="1" customHeight="1" spans="1:7">
      <c r="A136" s="16">
        <v>20503</v>
      </c>
      <c r="B136" s="17" t="s">
        <v>136</v>
      </c>
      <c r="C136" s="18">
        <v>5622</v>
      </c>
      <c r="D136" s="19">
        <v>5600</v>
      </c>
      <c r="E136" s="18">
        <v>6941</v>
      </c>
      <c r="F136" s="23">
        <f t="shared" ref="F136:F141" si="14">E136/D136*100%</f>
        <v>1.23946428571429</v>
      </c>
      <c r="G136" s="23">
        <f t="shared" si="13"/>
        <v>0.234614016364283</v>
      </c>
    </row>
    <row r="137" s="4" customFormat="1" customHeight="1" spans="1:7">
      <c r="A137" s="16" t="s">
        <v>137</v>
      </c>
      <c r="B137" s="20" t="s">
        <v>138</v>
      </c>
      <c r="C137" s="18">
        <v>5447</v>
      </c>
      <c r="D137" s="19">
        <v>5500</v>
      </c>
      <c r="E137" s="18">
        <v>3022</v>
      </c>
      <c r="F137" s="23">
        <f t="shared" si="14"/>
        <v>0.549454545454545</v>
      </c>
      <c r="G137" s="23">
        <f t="shared" si="13"/>
        <v>-0.445199192215899</v>
      </c>
    </row>
    <row r="138" s="4" customFormat="1" customHeight="1" spans="1:7">
      <c r="A138" s="16" t="s">
        <v>139</v>
      </c>
      <c r="B138" s="20" t="s">
        <v>140</v>
      </c>
      <c r="C138" s="18">
        <v>175</v>
      </c>
      <c r="D138" s="19">
        <v>100</v>
      </c>
      <c r="E138" s="18">
        <v>3919</v>
      </c>
      <c r="F138" s="23">
        <f t="shared" si="14"/>
        <v>39.19</v>
      </c>
      <c r="G138" s="23">
        <f t="shared" si="13"/>
        <v>21.3942857142857</v>
      </c>
    </row>
    <row r="139" s="4" customFormat="1" customHeight="1" spans="1:7">
      <c r="A139" s="16" t="s">
        <v>141</v>
      </c>
      <c r="B139" s="17" t="s">
        <v>142</v>
      </c>
      <c r="C139" s="18">
        <v>531</v>
      </c>
      <c r="D139" s="19">
        <v>500</v>
      </c>
      <c r="E139" s="19">
        <v>641</v>
      </c>
      <c r="F139" s="23">
        <f t="shared" si="14"/>
        <v>1.282</v>
      </c>
      <c r="G139" s="23">
        <f t="shared" si="13"/>
        <v>0.207156308851224</v>
      </c>
    </row>
    <row r="140" s="4" customFormat="1" customHeight="1" spans="1:7">
      <c r="A140" s="16" t="s">
        <v>143</v>
      </c>
      <c r="B140" s="17" t="s">
        <v>144</v>
      </c>
      <c r="C140" s="18">
        <v>531</v>
      </c>
      <c r="D140" s="19">
        <v>500</v>
      </c>
      <c r="E140" s="18">
        <v>641</v>
      </c>
      <c r="F140" s="23">
        <f t="shared" si="14"/>
        <v>1.282</v>
      </c>
      <c r="G140" s="23">
        <f t="shared" si="13"/>
        <v>0.207156308851224</v>
      </c>
    </row>
    <row r="141" s="4" customFormat="1" customHeight="1" spans="1:7">
      <c r="A141" s="16">
        <v>20508</v>
      </c>
      <c r="B141" s="17" t="s">
        <v>145</v>
      </c>
      <c r="C141" s="18">
        <v>453</v>
      </c>
      <c r="D141" s="19">
        <v>300</v>
      </c>
      <c r="E141" s="18">
        <v>504</v>
      </c>
      <c r="F141" s="23">
        <f t="shared" si="14"/>
        <v>1.68</v>
      </c>
      <c r="G141" s="23">
        <f t="shared" si="13"/>
        <v>0.112582781456954</v>
      </c>
    </row>
    <row r="142" s="4" customFormat="1" customHeight="1" spans="1:7">
      <c r="A142" s="16" t="s">
        <v>146</v>
      </c>
      <c r="B142" s="17" t="s">
        <v>147</v>
      </c>
      <c r="C142" s="18">
        <v>29</v>
      </c>
      <c r="D142" s="19"/>
      <c r="E142" s="18"/>
      <c r="F142" s="23"/>
      <c r="G142" s="23">
        <f t="shared" si="13"/>
        <v>-1</v>
      </c>
    </row>
    <row r="143" s="4" customFormat="1" customHeight="1" spans="1:7">
      <c r="A143" s="16">
        <v>2050802</v>
      </c>
      <c r="B143" s="20" t="s">
        <v>148</v>
      </c>
      <c r="C143" s="18">
        <v>424</v>
      </c>
      <c r="D143" s="19">
        <v>300</v>
      </c>
      <c r="E143" s="18">
        <v>504</v>
      </c>
      <c r="F143" s="23">
        <f>E143/D143*100%</f>
        <v>1.68</v>
      </c>
      <c r="G143" s="23">
        <f t="shared" si="13"/>
        <v>0.188679245283019</v>
      </c>
    </row>
    <row r="144" s="4" customFormat="1" customHeight="1" spans="1:7">
      <c r="A144" s="16">
        <v>20509</v>
      </c>
      <c r="B144" s="20" t="s">
        <v>149</v>
      </c>
      <c r="C144" s="18">
        <v>3447</v>
      </c>
      <c r="D144" s="19"/>
      <c r="E144" s="18">
        <v>648</v>
      </c>
      <c r="F144" s="23"/>
      <c r="G144" s="23">
        <f t="shared" si="13"/>
        <v>-0.81201044386423</v>
      </c>
    </row>
    <row r="145" s="4" customFormat="1" customHeight="1" spans="1:7">
      <c r="A145" s="16">
        <v>2050901</v>
      </c>
      <c r="B145" s="20" t="s">
        <v>150</v>
      </c>
      <c r="C145" s="18"/>
      <c r="D145" s="19"/>
      <c r="E145" s="18">
        <v>498</v>
      </c>
      <c r="F145" s="23"/>
      <c r="G145" s="23"/>
    </row>
    <row r="146" s="4" customFormat="1" customHeight="1" spans="1:7">
      <c r="A146" s="16">
        <v>2050902</v>
      </c>
      <c r="B146" s="20" t="s">
        <v>151</v>
      </c>
      <c r="C146" s="18">
        <v>2130</v>
      </c>
      <c r="D146" s="19"/>
      <c r="E146" s="19">
        <v>10</v>
      </c>
      <c r="F146" s="23"/>
      <c r="G146" s="23">
        <f t="shared" ref="G146:G165" si="15">(E146/C146-1)*100%</f>
        <v>-0.995305164319249</v>
      </c>
    </row>
    <row r="147" s="4" customFormat="1" customHeight="1" spans="1:7">
      <c r="A147" s="16">
        <v>2050903</v>
      </c>
      <c r="B147" s="20" t="s">
        <v>152</v>
      </c>
      <c r="C147" s="18"/>
      <c r="D147" s="19"/>
      <c r="E147" s="19">
        <v>58</v>
      </c>
      <c r="F147" s="23"/>
      <c r="G147" s="23"/>
    </row>
    <row r="148" s="4" customFormat="1" customHeight="1" spans="1:7">
      <c r="A148" s="16">
        <v>2050905</v>
      </c>
      <c r="B148" s="20" t="s">
        <v>153</v>
      </c>
      <c r="C148" s="18">
        <v>1317</v>
      </c>
      <c r="D148" s="19"/>
      <c r="E148" s="18">
        <v>82</v>
      </c>
      <c r="F148" s="23"/>
      <c r="G148" s="23">
        <f t="shared" si="15"/>
        <v>-0.937737281700835</v>
      </c>
    </row>
    <row r="149" s="4" customFormat="1" customHeight="1" spans="1:7">
      <c r="A149" s="16" t="s">
        <v>154</v>
      </c>
      <c r="B149" s="17" t="s">
        <v>155</v>
      </c>
      <c r="C149" s="18">
        <v>116</v>
      </c>
      <c r="D149" s="19">
        <v>120</v>
      </c>
      <c r="E149" s="18">
        <v>30</v>
      </c>
      <c r="F149" s="23">
        <f t="shared" ref="F149:F165" si="16">E149/D149*100%</f>
        <v>0.25</v>
      </c>
      <c r="G149" s="23">
        <f t="shared" si="15"/>
        <v>-0.741379310344828</v>
      </c>
    </row>
    <row r="150" s="4" customFormat="1" customHeight="1" spans="1:7">
      <c r="A150" s="16" t="s">
        <v>156</v>
      </c>
      <c r="B150" s="17" t="s">
        <v>157</v>
      </c>
      <c r="C150" s="18">
        <v>116</v>
      </c>
      <c r="D150" s="19">
        <v>120</v>
      </c>
      <c r="E150" s="18">
        <v>30</v>
      </c>
      <c r="F150" s="23">
        <f t="shared" si="16"/>
        <v>0.25</v>
      </c>
      <c r="G150" s="23">
        <f t="shared" si="15"/>
        <v>-0.741379310344828</v>
      </c>
    </row>
    <row r="151" s="5" customFormat="1" customHeight="1" spans="1:7">
      <c r="A151" s="24" t="s">
        <v>158</v>
      </c>
      <c r="B151" s="25" t="s">
        <v>159</v>
      </c>
      <c r="C151" s="15">
        <f>C152++C159+C161+C163+C170+C155+C157</f>
        <v>26764</v>
      </c>
      <c r="D151" s="15">
        <f>D152++D159+D161+D163+D170+D155+D157</f>
        <v>26784</v>
      </c>
      <c r="E151" s="15">
        <f>E152++E159+E161+E163+E170+E155+E157+E167</f>
        <v>30108</v>
      </c>
      <c r="F151" s="22">
        <f t="shared" si="16"/>
        <v>1.12410394265233</v>
      </c>
      <c r="G151" s="22">
        <f t="shared" si="15"/>
        <v>0.124943954565835</v>
      </c>
    </row>
    <row r="152" s="4" customFormat="1" customHeight="1" spans="1:7">
      <c r="A152" s="16" t="s">
        <v>160</v>
      </c>
      <c r="B152" s="17" t="s">
        <v>161</v>
      </c>
      <c r="C152" s="18">
        <v>226</v>
      </c>
      <c r="D152" s="19">
        <v>200</v>
      </c>
      <c r="E152" s="18">
        <v>2917</v>
      </c>
      <c r="F152" s="23">
        <f t="shared" si="16"/>
        <v>14.585</v>
      </c>
      <c r="G152" s="23">
        <f t="shared" si="15"/>
        <v>11.9070796460177</v>
      </c>
    </row>
    <row r="153" s="4" customFormat="1" customHeight="1" spans="1:7">
      <c r="A153" s="16" t="s">
        <v>162</v>
      </c>
      <c r="B153" s="17" t="s">
        <v>163</v>
      </c>
      <c r="C153" s="18">
        <v>166</v>
      </c>
      <c r="D153" s="19">
        <v>150</v>
      </c>
      <c r="E153" s="18">
        <v>175</v>
      </c>
      <c r="F153" s="23">
        <f t="shared" si="16"/>
        <v>1.16666666666667</v>
      </c>
      <c r="G153" s="23">
        <f t="shared" si="15"/>
        <v>0.0542168674698795</v>
      </c>
    </row>
    <row r="154" s="4" customFormat="1" customHeight="1" spans="1:7">
      <c r="A154" s="16" t="s">
        <v>164</v>
      </c>
      <c r="B154" s="17" t="s">
        <v>165</v>
      </c>
      <c r="C154" s="18">
        <v>60</v>
      </c>
      <c r="D154" s="19">
        <v>50</v>
      </c>
      <c r="E154" s="18">
        <v>2742</v>
      </c>
      <c r="F154" s="23">
        <f t="shared" si="16"/>
        <v>54.84</v>
      </c>
      <c r="G154" s="23">
        <f t="shared" si="15"/>
        <v>44.7</v>
      </c>
    </row>
    <row r="155" s="4" customFormat="1" customHeight="1" spans="1:7">
      <c r="A155" s="16">
        <v>20602</v>
      </c>
      <c r="B155" s="17" t="s">
        <v>166</v>
      </c>
      <c r="C155" s="18">
        <v>40</v>
      </c>
      <c r="D155" s="19">
        <v>40</v>
      </c>
      <c r="E155" s="18"/>
      <c r="F155" s="23">
        <f t="shared" si="16"/>
        <v>0</v>
      </c>
      <c r="G155" s="23">
        <f t="shared" si="15"/>
        <v>-1</v>
      </c>
    </row>
    <row r="156" s="4" customFormat="1" customHeight="1" spans="1:7">
      <c r="A156" s="16">
        <v>2060208</v>
      </c>
      <c r="B156" s="17" t="s">
        <v>167</v>
      </c>
      <c r="C156" s="18">
        <v>40</v>
      </c>
      <c r="D156" s="19">
        <v>40</v>
      </c>
      <c r="E156" s="18"/>
      <c r="F156" s="23">
        <f t="shared" si="16"/>
        <v>0</v>
      </c>
      <c r="G156" s="23">
        <f t="shared" si="15"/>
        <v>-1</v>
      </c>
    </row>
    <row r="157" s="4" customFormat="1" customHeight="1" spans="1:7">
      <c r="A157" s="16">
        <v>20603</v>
      </c>
      <c r="B157" s="17" t="s">
        <v>168</v>
      </c>
      <c r="C157" s="18">
        <v>100</v>
      </c>
      <c r="D157" s="19">
        <v>100</v>
      </c>
      <c r="E157" s="18"/>
      <c r="F157" s="23">
        <f t="shared" si="16"/>
        <v>0</v>
      </c>
      <c r="G157" s="23">
        <f t="shared" si="15"/>
        <v>-1</v>
      </c>
    </row>
    <row r="158" s="4" customFormat="1" customHeight="1" spans="1:7">
      <c r="A158" s="16">
        <v>2060302</v>
      </c>
      <c r="B158" s="17" t="s">
        <v>169</v>
      </c>
      <c r="C158" s="18">
        <v>100</v>
      </c>
      <c r="D158" s="19">
        <v>100</v>
      </c>
      <c r="E158" s="18"/>
      <c r="F158" s="23">
        <f t="shared" si="16"/>
        <v>0</v>
      </c>
      <c r="G158" s="23">
        <f t="shared" si="15"/>
        <v>-1</v>
      </c>
    </row>
    <row r="159" s="4" customFormat="1" customHeight="1" spans="1:7">
      <c r="A159" s="16">
        <v>20604</v>
      </c>
      <c r="B159" s="17" t="s">
        <v>170</v>
      </c>
      <c r="C159" s="18">
        <v>101</v>
      </c>
      <c r="D159" s="19">
        <v>100</v>
      </c>
      <c r="E159" s="18">
        <v>3808</v>
      </c>
      <c r="F159" s="23">
        <f t="shared" si="16"/>
        <v>38.08</v>
      </c>
      <c r="G159" s="23">
        <f t="shared" si="15"/>
        <v>36.7029702970297</v>
      </c>
    </row>
    <row r="160" s="4" customFormat="1" customHeight="1" spans="1:7">
      <c r="A160" s="16">
        <v>2060499</v>
      </c>
      <c r="B160" s="17" t="s">
        <v>171</v>
      </c>
      <c r="C160" s="18">
        <v>101</v>
      </c>
      <c r="D160" s="19">
        <v>100</v>
      </c>
      <c r="E160" s="18">
        <v>3808</v>
      </c>
      <c r="F160" s="23">
        <f t="shared" si="16"/>
        <v>38.08</v>
      </c>
      <c r="G160" s="23">
        <f t="shared" si="15"/>
        <v>36.7029702970297</v>
      </c>
    </row>
    <row r="161" s="4" customFormat="1" customHeight="1" spans="1:7">
      <c r="A161" s="16">
        <v>20605</v>
      </c>
      <c r="B161" s="17" t="s">
        <v>172</v>
      </c>
      <c r="C161" s="18">
        <v>5</v>
      </c>
      <c r="D161" s="19">
        <v>4</v>
      </c>
      <c r="E161" s="18">
        <v>7248</v>
      </c>
      <c r="F161" s="23">
        <f t="shared" si="16"/>
        <v>1812</v>
      </c>
      <c r="G161" s="23">
        <f t="shared" si="15"/>
        <v>1448.6</v>
      </c>
    </row>
    <row r="162" s="4" customFormat="1" customHeight="1" spans="1:7">
      <c r="A162" s="16">
        <v>2060599</v>
      </c>
      <c r="B162" s="17" t="s">
        <v>173</v>
      </c>
      <c r="C162" s="18">
        <v>5</v>
      </c>
      <c r="D162" s="19">
        <v>4</v>
      </c>
      <c r="E162" s="18">
        <v>7248</v>
      </c>
      <c r="F162" s="23">
        <f t="shared" si="16"/>
        <v>1812</v>
      </c>
      <c r="G162" s="23">
        <f t="shared" si="15"/>
        <v>1448.6</v>
      </c>
    </row>
    <row r="163" s="4" customFormat="1" customHeight="1" spans="1:7">
      <c r="A163" s="16" t="s">
        <v>174</v>
      </c>
      <c r="B163" s="17" t="s">
        <v>175</v>
      </c>
      <c r="C163" s="18">
        <v>122</v>
      </c>
      <c r="D163" s="19">
        <v>100</v>
      </c>
      <c r="E163" s="18">
        <v>139</v>
      </c>
      <c r="F163" s="23">
        <f t="shared" si="16"/>
        <v>1.39</v>
      </c>
      <c r="G163" s="23">
        <f t="shared" si="15"/>
        <v>0.139344262295082</v>
      </c>
    </row>
    <row r="164" s="4" customFormat="1" customHeight="1" spans="1:7">
      <c r="A164" s="16" t="s">
        <v>176</v>
      </c>
      <c r="B164" s="17" t="s">
        <v>177</v>
      </c>
      <c r="C164" s="18">
        <v>85</v>
      </c>
      <c r="D164" s="19">
        <v>70</v>
      </c>
      <c r="E164" s="18">
        <v>97</v>
      </c>
      <c r="F164" s="23">
        <f t="shared" si="16"/>
        <v>1.38571428571429</v>
      </c>
      <c r="G164" s="23">
        <f t="shared" si="15"/>
        <v>0.141176470588235</v>
      </c>
    </row>
    <row r="165" s="4" customFormat="1" customHeight="1" spans="1:7">
      <c r="A165" s="16" t="s">
        <v>178</v>
      </c>
      <c r="B165" s="17" t="s">
        <v>179</v>
      </c>
      <c r="C165" s="18">
        <v>37</v>
      </c>
      <c r="D165" s="19">
        <v>30</v>
      </c>
      <c r="E165" s="18">
        <v>31</v>
      </c>
      <c r="F165" s="23">
        <f t="shared" si="16"/>
        <v>1.03333333333333</v>
      </c>
      <c r="G165" s="23">
        <f t="shared" si="15"/>
        <v>-0.162162162162162</v>
      </c>
    </row>
    <row r="166" s="4" customFormat="1" customHeight="1" spans="1:7">
      <c r="A166" s="16">
        <v>2060799</v>
      </c>
      <c r="B166" s="17" t="s">
        <v>180</v>
      </c>
      <c r="C166" s="18"/>
      <c r="D166" s="19"/>
      <c r="E166" s="18">
        <v>11</v>
      </c>
      <c r="F166" s="23"/>
      <c r="G166" s="23"/>
    </row>
    <row r="167" s="4" customFormat="1" customHeight="1" spans="1:7">
      <c r="A167" s="16">
        <v>20609</v>
      </c>
      <c r="B167" s="17" t="s">
        <v>181</v>
      </c>
      <c r="C167" s="18"/>
      <c r="D167" s="19"/>
      <c r="E167" s="18">
        <v>328</v>
      </c>
      <c r="F167" s="23"/>
      <c r="G167" s="23"/>
    </row>
    <row r="168" s="4" customFormat="1" customHeight="1" spans="1:7">
      <c r="A168" s="16">
        <v>2060901</v>
      </c>
      <c r="B168" s="17" t="s">
        <v>182</v>
      </c>
      <c r="C168" s="18"/>
      <c r="D168" s="19"/>
      <c r="E168" s="18">
        <v>300</v>
      </c>
      <c r="F168" s="23"/>
      <c r="G168" s="23"/>
    </row>
    <row r="169" s="4" customFormat="1" customHeight="1" spans="1:7">
      <c r="A169" s="16">
        <v>2060999</v>
      </c>
      <c r="B169" s="17" t="s">
        <v>183</v>
      </c>
      <c r="C169" s="18"/>
      <c r="D169" s="19"/>
      <c r="E169" s="18">
        <v>28</v>
      </c>
      <c r="F169" s="23"/>
      <c r="G169" s="23"/>
    </row>
    <row r="170" s="4" customFormat="1" customHeight="1" spans="1:7">
      <c r="A170" s="16">
        <v>20699</v>
      </c>
      <c r="B170" s="17" t="s">
        <v>184</v>
      </c>
      <c r="C170" s="18">
        <v>26170</v>
      </c>
      <c r="D170" s="19">
        <v>26240</v>
      </c>
      <c r="E170" s="18">
        <v>15668</v>
      </c>
      <c r="F170" s="23">
        <f t="shared" ref="F170:F177" si="17">E170/D170*100%</f>
        <v>0.597103658536585</v>
      </c>
      <c r="G170" s="23">
        <f t="shared" ref="G170:G177" si="18">(E170/C170-1)*100%</f>
        <v>-0.401299197554452</v>
      </c>
    </row>
    <row r="171" s="4" customFormat="1" customHeight="1" spans="1:7">
      <c r="A171" s="16">
        <v>2069999</v>
      </c>
      <c r="B171" s="17" t="s">
        <v>185</v>
      </c>
      <c r="C171" s="18">
        <v>26170</v>
      </c>
      <c r="D171" s="19">
        <v>26240</v>
      </c>
      <c r="E171" s="18">
        <v>15668</v>
      </c>
      <c r="F171" s="23">
        <f t="shared" si="17"/>
        <v>0.597103658536585</v>
      </c>
      <c r="G171" s="23">
        <f t="shared" si="18"/>
        <v>-0.401299197554452</v>
      </c>
    </row>
    <row r="172" s="5" customFormat="1" customHeight="1" spans="1:7">
      <c r="A172" s="24" t="s">
        <v>186</v>
      </c>
      <c r="B172" s="25" t="s">
        <v>187</v>
      </c>
      <c r="C172" s="15">
        <f>C173+C182+C184+C191+C193+C197</f>
        <v>7341</v>
      </c>
      <c r="D172" s="26">
        <f>D173+D182+D184+D191+D193+D197</f>
        <v>5990</v>
      </c>
      <c r="E172" s="15">
        <f>E173+E182+E184+E191+E193+E197</f>
        <v>4954</v>
      </c>
      <c r="F172" s="22">
        <f t="shared" si="17"/>
        <v>0.827045075125209</v>
      </c>
      <c r="G172" s="22">
        <f t="shared" si="18"/>
        <v>-0.325160059937338</v>
      </c>
    </row>
    <row r="173" s="4" customFormat="1" customHeight="1" spans="1:7">
      <c r="A173" s="16" t="s">
        <v>188</v>
      </c>
      <c r="B173" s="17" t="s">
        <v>189</v>
      </c>
      <c r="C173" s="18">
        <v>4888</v>
      </c>
      <c r="D173" s="18">
        <f>SUM(D174:D181)</f>
        <v>4200</v>
      </c>
      <c r="E173" s="18">
        <v>2984</v>
      </c>
      <c r="F173" s="23">
        <f t="shared" si="17"/>
        <v>0.71047619047619</v>
      </c>
      <c r="G173" s="23">
        <f t="shared" si="18"/>
        <v>-0.389525368248772</v>
      </c>
    </row>
    <row r="174" s="4" customFormat="1" customHeight="1" spans="1:7">
      <c r="A174" s="16" t="s">
        <v>190</v>
      </c>
      <c r="B174" s="17" t="s">
        <v>13</v>
      </c>
      <c r="C174" s="18">
        <v>289</v>
      </c>
      <c r="D174" s="19">
        <v>200</v>
      </c>
      <c r="E174" s="18">
        <v>308</v>
      </c>
      <c r="F174" s="23">
        <f t="shared" si="17"/>
        <v>1.54</v>
      </c>
      <c r="G174" s="23">
        <f t="shared" si="18"/>
        <v>0.0657439446366781</v>
      </c>
    </row>
    <row r="175" s="4" customFormat="1" customHeight="1" spans="1:7">
      <c r="A175" s="16" t="s">
        <v>191</v>
      </c>
      <c r="B175" s="17" t="s">
        <v>192</v>
      </c>
      <c r="C175" s="18">
        <v>247</v>
      </c>
      <c r="D175" s="19">
        <v>200</v>
      </c>
      <c r="E175" s="19">
        <v>156</v>
      </c>
      <c r="F175" s="23">
        <f t="shared" si="17"/>
        <v>0.78</v>
      </c>
      <c r="G175" s="23">
        <f t="shared" si="18"/>
        <v>-0.368421052631579</v>
      </c>
    </row>
    <row r="176" s="4" customFormat="1" customHeight="1" spans="1:7">
      <c r="A176" s="16" t="s">
        <v>193</v>
      </c>
      <c r="B176" s="17" t="s">
        <v>194</v>
      </c>
      <c r="C176" s="18">
        <v>1538</v>
      </c>
      <c r="D176" s="19">
        <v>1200</v>
      </c>
      <c r="E176" s="18">
        <v>822</v>
      </c>
      <c r="F176" s="23">
        <f t="shared" si="17"/>
        <v>0.685</v>
      </c>
      <c r="G176" s="23">
        <f t="shared" si="18"/>
        <v>-0.46553966189857</v>
      </c>
    </row>
    <row r="177" s="4" customFormat="1" customHeight="1" spans="1:7">
      <c r="A177" s="16" t="s">
        <v>195</v>
      </c>
      <c r="B177" s="17" t="s">
        <v>196</v>
      </c>
      <c r="C177" s="18">
        <v>498</v>
      </c>
      <c r="D177" s="19">
        <v>400</v>
      </c>
      <c r="E177" s="18">
        <v>635</v>
      </c>
      <c r="F177" s="23">
        <f t="shared" si="17"/>
        <v>1.5875</v>
      </c>
      <c r="G177" s="23">
        <f t="shared" si="18"/>
        <v>0.275100401606426</v>
      </c>
    </row>
    <row r="178" s="4" customFormat="1" customHeight="1" spans="1:7">
      <c r="A178" s="16" t="s">
        <v>197</v>
      </c>
      <c r="B178" s="17" t="s">
        <v>198</v>
      </c>
      <c r="C178" s="18"/>
      <c r="D178" s="19"/>
      <c r="E178" s="18">
        <v>246</v>
      </c>
      <c r="F178" s="23"/>
      <c r="G178" s="23"/>
    </row>
    <row r="179" s="4" customFormat="1" customHeight="1" spans="1:7">
      <c r="A179" s="16" t="s">
        <v>199</v>
      </c>
      <c r="B179" s="17" t="s">
        <v>200</v>
      </c>
      <c r="C179" s="18">
        <v>236</v>
      </c>
      <c r="D179" s="19">
        <v>200</v>
      </c>
      <c r="E179" s="18">
        <v>251</v>
      </c>
      <c r="F179" s="23">
        <f t="shared" ref="F179:F184" si="19">E179/D179*100%</f>
        <v>1.255</v>
      </c>
      <c r="G179" s="23">
        <f t="shared" ref="G179:G184" si="20">(E179/C179-1)*100%</f>
        <v>0.0635593220338984</v>
      </c>
    </row>
    <row r="180" s="4" customFormat="1" customHeight="1" spans="1:7">
      <c r="A180" s="16" t="s">
        <v>201</v>
      </c>
      <c r="B180" s="17" t="s">
        <v>202</v>
      </c>
      <c r="C180" s="18">
        <v>5</v>
      </c>
      <c r="D180" s="19"/>
      <c r="E180" s="18">
        <v>9</v>
      </c>
      <c r="F180" s="23"/>
      <c r="G180" s="23">
        <f t="shared" si="20"/>
        <v>0.8</v>
      </c>
    </row>
    <row r="181" s="4" customFormat="1" customHeight="1" spans="1:7">
      <c r="A181" s="16" t="s">
        <v>203</v>
      </c>
      <c r="B181" s="17" t="s">
        <v>204</v>
      </c>
      <c r="C181" s="18">
        <v>2075</v>
      </c>
      <c r="D181" s="19">
        <v>2000</v>
      </c>
      <c r="E181" s="18">
        <v>557</v>
      </c>
      <c r="F181" s="23">
        <f t="shared" si="19"/>
        <v>0.2785</v>
      </c>
      <c r="G181" s="23">
        <f t="shared" si="20"/>
        <v>-0.731566265060241</v>
      </c>
    </row>
    <row r="182" s="4" customFormat="1" customHeight="1" spans="1:7">
      <c r="A182" s="16" t="s">
        <v>205</v>
      </c>
      <c r="B182" s="17" t="s">
        <v>206</v>
      </c>
      <c r="C182" s="18">
        <v>131</v>
      </c>
      <c r="D182" s="19">
        <v>100</v>
      </c>
      <c r="E182" s="18">
        <v>167</v>
      </c>
      <c r="F182" s="23">
        <f t="shared" si="19"/>
        <v>1.67</v>
      </c>
      <c r="G182" s="23">
        <f t="shared" si="20"/>
        <v>0.274809160305344</v>
      </c>
    </row>
    <row r="183" s="4" customFormat="1" customHeight="1" spans="1:7">
      <c r="A183" s="16" t="s">
        <v>207</v>
      </c>
      <c r="B183" s="17" t="s">
        <v>208</v>
      </c>
      <c r="C183" s="18">
        <v>131</v>
      </c>
      <c r="D183" s="19">
        <v>100</v>
      </c>
      <c r="E183" s="18">
        <v>167</v>
      </c>
      <c r="F183" s="23">
        <f t="shared" si="19"/>
        <v>1.67</v>
      </c>
      <c r="G183" s="23">
        <f t="shared" si="20"/>
        <v>0.274809160305344</v>
      </c>
    </row>
    <row r="184" s="4" customFormat="1" customHeight="1" spans="1:7">
      <c r="A184" s="16" t="s">
        <v>209</v>
      </c>
      <c r="B184" s="17" t="s">
        <v>210</v>
      </c>
      <c r="C184" s="18">
        <v>267</v>
      </c>
      <c r="D184" s="19">
        <v>90</v>
      </c>
      <c r="E184" s="18">
        <v>113</v>
      </c>
      <c r="F184" s="23">
        <f t="shared" si="19"/>
        <v>1.25555555555556</v>
      </c>
      <c r="G184" s="23">
        <f t="shared" si="20"/>
        <v>-0.576779026217229</v>
      </c>
    </row>
    <row r="185" s="4" customFormat="1" customHeight="1" spans="1:7">
      <c r="A185" s="16">
        <v>2070302</v>
      </c>
      <c r="B185" s="17" t="s">
        <v>15</v>
      </c>
      <c r="C185" s="18"/>
      <c r="D185" s="19"/>
      <c r="E185" s="18">
        <v>8</v>
      </c>
      <c r="F185" s="23"/>
      <c r="G185" s="23"/>
    </row>
    <row r="186" s="4" customFormat="1" customHeight="1" spans="1:7">
      <c r="A186" s="16" t="s">
        <v>211</v>
      </c>
      <c r="B186" s="17" t="s">
        <v>212</v>
      </c>
      <c r="C186" s="18">
        <v>8</v>
      </c>
      <c r="D186" s="19"/>
      <c r="E186" s="18"/>
      <c r="F186" s="23"/>
      <c r="G186" s="23">
        <f t="shared" ref="G186:G188" si="21">(E186/C186-1)*100%</f>
        <v>-1</v>
      </c>
    </row>
    <row r="187" s="4" customFormat="1" customHeight="1" spans="1:7">
      <c r="A187" s="16" t="s">
        <v>213</v>
      </c>
      <c r="B187" s="17" t="s">
        <v>214</v>
      </c>
      <c r="C187" s="18">
        <v>10</v>
      </c>
      <c r="D187" s="19">
        <v>10</v>
      </c>
      <c r="E187" s="18"/>
      <c r="F187" s="23">
        <f t="shared" ref="F187:F193" si="22">E187/D187*100%</f>
        <v>0</v>
      </c>
      <c r="G187" s="23">
        <f t="shared" si="21"/>
        <v>-1</v>
      </c>
    </row>
    <row r="188" s="4" customFormat="1" customHeight="1" spans="1:7">
      <c r="A188" s="16" t="s">
        <v>215</v>
      </c>
      <c r="B188" s="17" t="s">
        <v>216</v>
      </c>
      <c r="C188" s="18">
        <v>187</v>
      </c>
      <c r="D188" s="19">
        <v>20</v>
      </c>
      <c r="E188" s="19">
        <v>36</v>
      </c>
      <c r="F188" s="23">
        <f t="shared" si="22"/>
        <v>1.8</v>
      </c>
      <c r="G188" s="23">
        <f t="shared" si="21"/>
        <v>-0.807486631016043</v>
      </c>
    </row>
    <row r="189" s="4" customFormat="1" customHeight="1" spans="1:7">
      <c r="A189" s="16" t="s">
        <v>217</v>
      </c>
      <c r="B189" s="17" t="s">
        <v>218</v>
      </c>
      <c r="C189" s="18"/>
      <c r="D189" s="19"/>
      <c r="E189" s="18">
        <v>10</v>
      </c>
      <c r="F189" s="23"/>
      <c r="G189" s="23"/>
    </row>
    <row r="190" s="4" customFormat="1" customHeight="1" spans="1:7">
      <c r="A190" s="16" t="s">
        <v>219</v>
      </c>
      <c r="B190" s="17" t="s">
        <v>220</v>
      </c>
      <c r="C190" s="18">
        <v>62</v>
      </c>
      <c r="D190" s="19">
        <v>60</v>
      </c>
      <c r="E190" s="18">
        <v>59</v>
      </c>
      <c r="F190" s="23">
        <f t="shared" si="22"/>
        <v>0.983333333333333</v>
      </c>
      <c r="G190" s="23">
        <f t="shared" ref="G190:G193" si="23">(E190/C190-1)*100%</f>
        <v>-0.0483870967741935</v>
      </c>
    </row>
    <row r="191" s="4" customFormat="1" customHeight="1" spans="1:7">
      <c r="A191" s="16" t="s">
        <v>221</v>
      </c>
      <c r="B191" s="17" t="s">
        <v>222</v>
      </c>
      <c r="C191" s="18">
        <v>652</v>
      </c>
      <c r="D191" s="19">
        <v>500</v>
      </c>
      <c r="E191" s="18">
        <v>1072</v>
      </c>
      <c r="F191" s="23">
        <f t="shared" si="22"/>
        <v>2.144</v>
      </c>
      <c r="G191" s="23">
        <f t="shared" si="23"/>
        <v>0.644171779141104</v>
      </c>
    </row>
    <row r="192" s="4" customFormat="1" customHeight="1" spans="1:7">
      <c r="A192" s="16" t="s">
        <v>223</v>
      </c>
      <c r="B192" s="17" t="s">
        <v>224</v>
      </c>
      <c r="C192" s="18">
        <v>652</v>
      </c>
      <c r="D192" s="19">
        <v>500</v>
      </c>
      <c r="E192" s="18">
        <v>1072</v>
      </c>
      <c r="F192" s="23">
        <f t="shared" si="22"/>
        <v>2.144</v>
      </c>
      <c r="G192" s="23">
        <f t="shared" si="23"/>
        <v>0.644171779141104</v>
      </c>
    </row>
    <row r="193" s="4" customFormat="1" customHeight="1" spans="1:7">
      <c r="A193" s="16" t="s">
        <v>225</v>
      </c>
      <c r="B193" s="17" t="s">
        <v>226</v>
      </c>
      <c r="C193" s="18">
        <v>521</v>
      </c>
      <c r="D193" s="19">
        <v>400</v>
      </c>
      <c r="E193" s="18">
        <v>112</v>
      </c>
      <c r="F193" s="23">
        <f t="shared" si="22"/>
        <v>0.28</v>
      </c>
      <c r="G193" s="23">
        <f t="shared" si="23"/>
        <v>-0.785028790786948</v>
      </c>
    </row>
    <row r="194" s="4" customFormat="1" customHeight="1" spans="1:7">
      <c r="A194" s="16" t="s">
        <v>227</v>
      </c>
      <c r="B194" s="17" t="s">
        <v>13</v>
      </c>
      <c r="C194" s="18"/>
      <c r="D194" s="19"/>
      <c r="E194" s="18">
        <v>39</v>
      </c>
      <c r="F194" s="23"/>
      <c r="G194" s="23"/>
    </row>
    <row r="195" s="4" customFormat="1" customHeight="1" spans="1:7">
      <c r="A195" s="16" t="s">
        <v>228</v>
      </c>
      <c r="B195" s="17" t="s">
        <v>229</v>
      </c>
      <c r="C195" s="18"/>
      <c r="D195" s="19"/>
      <c r="E195" s="18">
        <v>23</v>
      </c>
      <c r="F195" s="23"/>
      <c r="G195" s="23"/>
    </row>
    <row r="196" s="4" customFormat="1" customHeight="1" spans="1:7">
      <c r="A196" s="16" t="s">
        <v>230</v>
      </c>
      <c r="B196" s="17" t="s">
        <v>231</v>
      </c>
      <c r="C196" s="18">
        <v>521</v>
      </c>
      <c r="D196" s="19">
        <v>400</v>
      </c>
      <c r="E196" s="18">
        <v>50</v>
      </c>
      <c r="F196" s="23">
        <f t="shared" ref="F196:F237" si="24">E196/D196*100%</f>
        <v>0.125</v>
      </c>
      <c r="G196" s="23">
        <f t="shared" ref="G196:G227" si="25">(E196/C196-1)*100%</f>
        <v>-0.904030710172745</v>
      </c>
    </row>
    <row r="197" s="4" customFormat="1" customHeight="1" spans="1:7">
      <c r="A197" s="16">
        <v>20799</v>
      </c>
      <c r="B197" s="17" t="s">
        <v>232</v>
      </c>
      <c r="C197" s="18">
        <v>882</v>
      </c>
      <c r="D197" s="19">
        <v>700</v>
      </c>
      <c r="E197" s="18">
        <v>506</v>
      </c>
      <c r="F197" s="23">
        <f t="shared" si="24"/>
        <v>0.722857142857143</v>
      </c>
      <c r="G197" s="23">
        <f t="shared" si="25"/>
        <v>-0.426303854875283</v>
      </c>
    </row>
    <row r="198" s="4" customFormat="1" customHeight="1" spans="1:7">
      <c r="A198" s="16" t="s">
        <v>233</v>
      </c>
      <c r="B198" s="17" t="s">
        <v>234</v>
      </c>
      <c r="C198" s="18">
        <v>882</v>
      </c>
      <c r="D198" s="19">
        <v>700</v>
      </c>
      <c r="E198" s="18">
        <v>506</v>
      </c>
      <c r="F198" s="23">
        <f t="shared" si="24"/>
        <v>0.722857142857143</v>
      </c>
      <c r="G198" s="23">
        <f t="shared" si="25"/>
        <v>-0.426303854875283</v>
      </c>
    </row>
    <row r="199" s="5" customFormat="1" customHeight="1" spans="1:7">
      <c r="A199" s="24" t="s">
        <v>235</v>
      </c>
      <c r="B199" s="25" t="s">
        <v>236</v>
      </c>
      <c r="C199" s="15">
        <f>C200+C207+C210+C218+C223+C230+C237+C244+C249+C251+C254+C257+C263+C266+C268+C272+C275+C260</f>
        <v>124589</v>
      </c>
      <c r="D199" s="15">
        <f>D200+D207+D210+D218+D223+D230+D237+D244+D249+D251+D254+D257+D263+D266+D268+D272+D275+D260</f>
        <v>114275</v>
      </c>
      <c r="E199" s="15">
        <f>E200+E207+E210+E218+E223+E230+E237+E244+E249+E251+E254+E257+E263+E266+E268+E272+E275+E260</f>
        <v>125731</v>
      </c>
      <c r="F199" s="22">
        <f t="shared" si="24"/>
        <v>1.1002493983811</v>
      </c>
      <c r="G199" s="22">
        <f t="shared" si="25"/>
        <v>0.00916613826260737</v>
      </c>
    </row>
    <row r="200" s="4" customFormat="1" customHeight="1" spans="1:7">
      <c r="A200" s="16" t="s">
        <v>237</v>
      </c>
      <c r="B200" s="17" t="s">
        <v>238</v>
      </c>
      <c r="C200" s="18">
        <v>3268</v>
      </c>
      <c r="D200" s="18">
        <f>SUM(D201:D206)</f>
        <v>2720</v>
      </c>
      <c r="E200" s="18">
        <v>2265</v>
      </c>
      <c r="F200" s="23">
        <f t="shared" si="24"/>
        <v>0.832720588235294</v>
      </c>
      <c r="G200" s="23">
        <f t="shared" si="25"/>
        <v>-0.306915544675643</v>
      </c>
    </row>
    <row r="201" s="4" customFormat="1" customHeight="1" spans="1:7">
      <c r="A201" s="16" t="s">
        <v>239</v>
      </c>
      <c r="B201" s="17" t="s">
        <v>13</v>
      </c>
      <c r="C201" s="18">
        <v>1174</v>
      </c>
      <c r="D201" s="19">
        <v>1000</v>
      </c>
      <c r="E201" s="18">
        <v>453</v>
      </c>
      <c r="F201" s="23">
        <f t="shared" si="24"/>
        <v>0.453</v>
      </c>
      <c r="G201" s="23">
        <f t="shared" si="25"/>
        <v>-0.614139693356048</v>
      </c>
    </row>
    <row r="202" s="4" customFormat="1" customHeight="1" spans="1:7">
      <c r="A202" s="16" t="s">
        <v>240</v>
      </c>
      <c r="B202" s="20" t="s">
        <v>17</v>
      </c>
      <c r="C202" s="18">
        <v>167</v>
      </c>
      <c r="D202" s="19">
        <v>100</v>
      </c>
      <c r="E202" s="18">
        <v>112</v>
      </c>
      <c r="F202" s="23">
        <f t="shared" si="24"/>
        <v>1.12</v>
      </c>
      <c r="G202" s="23">
        <f t="shared" si="25"/>
        <v>-0.32934131736527</v>
      </c>
    </row>
    <row r="203" s="4" customFormat="1" customHeight="1" spans="1:7">
      <c r="A203" s="16">
        <v>2080105</v>
      </c>
      <c r="B203" s="20" t="s">
        <v>241</v>
      </c>
      <c r="C203" s="18">
        <v>20</v>
      </c>
      <c r="D203" s="19">
        <v>20</v>
      </c>
      <c r="E203" s="18"/>
      <c r="F203" s="23">
        <f t="shared" si="24"/>
        <v>0</v>
      </c>
      <c r="G203" s="23">
        <f t="shared" si="25"/>
        <v>-1</v>
      </c>
    </row>
    <row r="204" s="4" customFormat="1" customHeight="1" spans="1:7">
      <c r="A204" s="16" t="s">
        <v>242</v>
      </c>
      <c r="B204" s="17" t="s">
        <v>243</v>
      </c>
      <c r="C204" s="18">
        <v>464</v>
      </c>
      <c r="D204" s="19">
        <v>400</v>
      </c>
      <c r="E204" s="18">
        <v>488</v>
      </c>
      <c r="F204" s="23">
        <f t="shared" si="24"/>
        <v>1.22</v>
      </c>
      <c r="G204" s="23">
        <f t="shared" si="25"/>
        <v>0.0517241379310345</v>
      </c>
    </row>
    <row r="205" s="4" customFormat="1" customHeight="1" spans="1:7">
      <c r="A205" s="16" t="s">
        <v>244</v>
      </c>
      <c r="B205" s="17" t="s">
        <v>245</v>
      </c>
      <c r="C205" s="18">
        <v>687</v>
      </c>
      <c r="D205" s="19">
        <v>600</v>
      </c>
      <c r="E205" s="18">
        <v>705</v>
      </c>
      <c r="F205" s="23">
        <f t="shared" si="24"/>
        <v>1.175</v>
      </c>
      <c r="G205" s="23">
        <f t="shared" si="25"/>
        <v>0.0262008733624455</v>
      </c>
    </row>
    <row r="206" s="4" customFormat="1" customHeight="1" spans="1:7">
      <c r="A206" s="16" t="s">
        <v>246</v>
      </c>
      <c r="B206" s="17" t="s">
        <v>247</v>
      </c>
      <c r="C206" s="18">
        <v>756</v>
      </c>
      <c r="D206" s="19">
        <v>600</v>
      </c>
      <c r="E206" s="18">
        <v>507</v>
      </c>
      <c r="F206" s="23">
        <f t="shared" si="24"/>
        <v>0.845</v>
      </c>
      <c r="G206" s="23">
        <f t="shared" si="25"/>
        <v>-0.329365079365079</v>
      </c>
    </row>
    <row r="207" s="4" customFormat="1" customHeight="1" spans="1:7">
      <c r="A207" s="16" t="s">
        <v>248</v>
      </c>
      <c r="B207" s="17" t="s">
        <v>249</v>
      </c>
      <c r="C207" s="18">
        <v>3095</v>
      </c>
      <c r="D207" s="19">
        <v>2700</v>
      </c>
      <c r="E207" s="18">
        <v>3111</v>
      </c>
      <c r="F207" s="23">
        <f t="shared" si="24"/>
        <v>1.15222222222222</v>
      </c>
      <c r="G207" s="23">
        <f t="shared" si="25"/>
        <v>0.00516962843295632</v>
      </c>
    </row>
    <row r="208" s="4" customFormat="1" customHeight="1" spans="1:7">
      <c r="A208" s="16" t="s">
        <v>250</v>
      </c>
      <c r="B208" s="17" t="s">
        <v>13</v>
      </c>
      <c r="C208" s="18">
        <v>586</v>
      </c>
      <c r="D208" s="19">
        <v>500</v>
      </c>
      <c r="E208" s="18">
        <v>840</v>
      </c>
      <c r="F208" s="23">
        <f t="shared" si="24"/>
        <v>1.68</v>
      </c>
      <c r="G208" s="23">
        <f t="shared" si="25"/>
        <v>0.433447098976109</v>
      </c>
    </row>
    <row r="209" s="4" customFormat="1" customHeight="1" spans="1:7">
      <c r="A209" s="16" t="s">
        <v>251</v>
      </c>
      <c r="B209" s="17" t="s">
        <v>252</v>
      </c>
      <c r="C209" s="18">
        <v>2509</v>
      </c>
      <c r="D209" s="19">
        <v>2200</v>
      </c>
      <c r="E209" s="18">
        <v>2271</v>
      </c>
      <c r="F209" s="23">
        <f t="shared" si="24"/>
        <v>1.03227272727273</v>
      </c>
      <c r="G209" s="23">
        <f t="shared" si="25"/>
        <v>-0.0948585093662814</v>
      </c>
    </row>
    <row r="210" s="4" customFormat="1" customHeight="1" spans="1:7">
      <c r="A210" s="16" t="s">
        <v>253</v>
      </c>
      <c r="B210" s="17" t="s">
        <v>254</v>
      </c>
      <c r="C210" s="18">
        <v>31065</v>
      </c>
      <c r="D210" s="18">
        <f>SUM(D211:D217)</f>
        <v>31593</v>
      </c>
      <c r="E210" s="18">
        <v>34150</v>
      </c>
      <c r="F210" s="23">
        <f t="shared" si="24"/>
        <v>1.08093565030228</v>
      </c>
      <c r="G210" s="23">
        <f t="shared" si="25"/>
        <v>0.0993079027844841</v>
      </c>
    </row>
    <row r="211" s="4" customFormat="1" customHeight="1" spans="1:7">
      <c r="A211" s="16" t="s">
        <v>255</v>
      </c>
      <c r="B211" s="17" t="s">
        <v>256</v>
      </c>
      <c r="C211" s="18">
        <v>1300</v>
      </c>
      <c r="D211" s="19">
        <v>1200</v>
      </c>
      <c r="E211" s="18">
        <v>1621</v>
      </c>
      <c r="F211" s="23">
        <f t="shared" si="24"/>
        <v>1.35083333333333</v>
      </c>
      <c r="G211" s="23">
        <f t="shared" si="25"/>
        <v>0.246923076923077</v>
      </c>
    </row>
    <row r="212" s="4" customFormat="1" customHeight="1" spans="1:7">
      <c r="A212" s="16" t="s">
        <v>257</v>
      </c>
      <c r="B212" s="17" t="s">
        <v>258</v>
      </c>
      <c r="C212" s="18">
        <v>2408</v>
      </c>
      <c r="D212" s="19">
        <v>2500</v>
      </c>
      <c r="E212" s="18">
        <v>2201</v>
      </c>
      <c r="F212" s="23">
        <f t="shared" si="24"/>
        <v>0.8804</v>
      </c>
      <c r="G212" s="23">
        <f t="shared" si="25"/>
        <v>-0.0859634551495017</v>
      </c>
    </row>
    <row r="213" s="4" customFormat="1" customHeight="1" spans="1:7">
      <c r="A213" s="16">
        <v>2080505</v>
      </c>
      <c r="B213" s="17" t="s">
        <v>259</v>
      </c>
      <c r="C213" s="18">
        <v>18206</v>
      </c>
      <c r="D213" s="19">
        <v>17000</v>
      </c>
      <c r="E213" s="18">
        <v>17993</v>
      </c>
      <c r="F213" s="23">
        <f t="shared" si="24"/>
        <v>1.05841176470588</v>
      </c>
      <c r="G213" s="23">
        <f t="shared" si="25"/>
        <v>-0.011699439745139</v>
      </c>
    </row>
    <row r="214" s="4" customFormat="1" customHeight="1" spans="1:7">
      <c r="A214" s="16">
        <v>2080506</v>
      </c>
      <c r="B214" s="17" t="s">
        <v>260</v>
      </c>
      <c r="C214" s="18">
        <v>2222</v>
      </c>
      <c r="D214" s="19">
        <v>1600</v>
      </c>
      <c r="E214" s="18">
        <v>2344</v>
      </c>
      <c r="F214" s="23">
        <f t="shared" si="24"/>
        <v>1.465</v>
      </c>
      <c r="G214" s="23">
        <f t="shared" si="25"/>
        <v>0.0549054905490549</v>
      </c>
    </row>
    <row r="215" s="4" customFormat="1" customHeight="1" spans="1:7">
      <c r="A215" s="16">
        <v>2080507</v>
      </c>
      <c r="B215" s="17" t="s">
        <v>261</v>
      </c>
      <c r="C215" s="18">
        <v>5743</v>
      </c>
      <c r="D215" s="19">
        <v>8293</v>
      </c>
      <c r="E215" s="18">
        <v>8532</v>
      </c>
      <c r="F215" s="23">
        <f t="shared" si="24"/>
        <v>1.02881948631376</v>
      </c>
      <c r="G215" s="23">
        <f t="shared" si="25"/>
        <v>0.485634685704336</v>
      </c>
    </row>
    <row r="216" s="4" customFormat="1" customHeight="1" spans="1:7">
      <c r="A216" s="16" t="s">
        <v>262</v>
      </c>
      <c r="B216" s="17" t="s">
        <v>263</v>
      </c>
      <c r="C216" s="18">
        <v>269</v>
      </c>
      <c r="D216" s="19">
        <v>200</v>
      </c>
      <c r="E216" s="18">
        <v>436</v>
      </c>
      <c r="F216" s="23">
        <f t="shared" si="24"/>
        <v>2.18</v>
      </c>
      <c r="G216" s="23">
        <f t="shared" si="25"/>
        <v>0.620817843866171</v>
      </c>
    </row>
    <row r="217" s="4" customFormat="1" customHeight="1" spans="1:7">
      <c r="A217" s="16">
        <v>2080599</v>
      </c>
      <c r="B217" s="17" t="s">
        <v>264</v>
      </c>
      <c r="C217" s="18">
        <v>917</v>
      </c>
      <c r="D217" s="19">
        <v>800</v>
      </c>
      <c r="E217" s="18">
        <v>1023</v>
      </c>
      <c r="F217" s="23">
        <f t="shared" si="24"/>
        <v>1.27875</v>
      </c>
      <c r="G217" s="23">
        <f t="shared" si="25"/>
        <v>0.115594329334787</v>
      </c>
    </row>
    <row r="218" s="4" customFormat="1" customHeight="1" spans="1:7">
      <c r="A218" s="16">
        <v>20807</v>
      </c>
      <c r="B218" s="17" t="s">
        <v>265</v>
      </c>
      <c r="C218" s="18">
        <v>6053</v>
      </c>
      <c r="D218" s="18">
        <f>SUM(D219:D222)</f>
        <v>5040</v>
      </c>
      <c r="E218" s="18">
        <v>5288</v>
      </c>
      <c r="F218" s="23">
        <f t="shared" si="24"/>
        <v>1.04920634920635</v>
      </c>
      <c r="G218" s="23">
        <f t="shared" si="25"/>
        <v>-0.126383611432348</v>
      </c>
    </row>
    <row r="219" s="4" customFormat="1" customHeight="1" spans="1:7">
      <c r="A219" s="16" t="s">
        <v>266</v>
      </c>
      <c r="B219" s="17" t="s">
        <v>267</v>
      </c>
      <c r="C219" s="18">
        <v>28</v>
      </c>
      <c r="D219" s="19">
        <v>30</v>
      </c>
      <c r="E219" s="19">
        <v>3</v>
      </c>
      <c r="F219" s="23">
        <f t="shared" si="24"/>
        <v>0.1</v>
      </c>
      <c r="G219" s="23">
        <f t="shared" si="25"/>
        <v>-0.892857142857143</v>
      </c>
    </row>
    <row r="220" s="4" customFormat="1" customHeight="1" spans="1:7">
      <c r="A220" s="16">
        <v>2080705</v>
      </c>
      <c r="B220" s="17" t="s">
        <v>268</v>
      </c>
      <c r="C220" s="18">
        <v>1289</v>
      </c>
      <c r="D220" s="19">
        <v>1000</v>
      </c>
      <c r="E220" s="18">
        <v>1859</v>
      </c>
      <c r="F220" s="23">
        <f t="shared" si="24"/>
        <v>1.859</v>
      </c>
      <c r="G220" s="23">
        <f t="shared" si="25"/>
        <v>0.442203258339798</v>
      </c>
    </row>
    <row r="221" s="4" customFormat="1" customHeight="1" spans="1:7">
      <c r="A221" s="16" t="s">
        <v>269</v>
      </c>
      <c r="B221" s="17" t="s">
        <v>270</v>
      </c>
      <c r="C221" s="18">
        <v>15</v>
      </c>
      <c r="D221" s="19">
        <v>10</v>
      </c>
      <c r="E221" s="18">
        <v>154</v>
      </c>
      <c r="F221" s="23">
        <f t="shared" si="24"/>
        <v>15.4</v>
      </c>
      <c r="G221" s="23">
        <f t="shared" si="25"/>
        <v>9.26666666666667</v>
      </c>
    </row>
    <row r="222" s="4" customFormat="1" customHeight="1" spans="1:7">
      <c r="A222" s="16">
        <v>2080799</v>
      </c>
      <c r="B222" s="17" t="s">
        <v>271</v>
      </c>
      <c r="C222" s="18">
        <v>4721</v>
      </c>
      <c r="D222" s="19">
        <v>4000</v>
      </c>
      <c r="E222" s="18">
        <v>3272</v>
      </c>
      <c r="F222" s="23">
        <f t="shared" si="24"/>
        <v>0.818</v>
      </c>
      <c r="G222" s="23">
        <f t="shared" si="25"/>
        <v>-0.306926498623173</v>
      </c>
    </row>
    <row r="223" s="4" customFormat="1" customHeight="1" spans="1:7">
      <c r="A223" s="16">
        <v>20808</v>
      </c>
      <c r="B223" s="17" t="s">
        <v>272</v>
      </c>
      <c r="C223" s="18">
        <v>10950</v>
      </c>
      <c r="D223" s="18">
        <f>SUM(D224:D229)</f>
        <v>8930</v>
      </c>
      <c r="E223" s="18">
        <v>11491</v>
      </c>
      <c r="F223" s="23">
        <f t="shared" si="24"/>
        <v>1.28678611422172</v>
      </c>
      <c r="G223" s="23">
        <f t="shared" si="25"/>
        <v>0.049406392694064</v>
      </c>
    </row>
    <row r="224" s="4" customFormat="1" customHeight="1" spans="1:7">
      <c r="A224" s="16">
        <v>2080801</v>
      </c>
      <c r="B224" s="17" t="s">
        <v>273</v>
      </c>
      <c r="C224" s="18">
        <v>2294</v>
      </c>
      <c r="D224" s="19">
        <v>1800</v>
      </c>
      <c r="E224" s="18">
        <v>2333</v>
      </c>
      <c r="F224" s="23">
        <f t="shared" si="24"/>
        <v>1.29611111111111</v>
      </c>
      <c r="G224" s="23">
        <f t="shared" si="25"/>
        <v>0.0170008718395815</v>
      </c>
    </row>
    <row r="225" s="4" customFormat="1" customHeight="1" spans="1:7">
      <c r="A225" s="16" t="s">
        <v>274</v>
      </c>
      <c r="B225" s="17" t="s">
        <v>275</v>
      </c>
      <c r="C225" s="18">
        <v>7230</v>
      </c>
      <c r="D225" s="19">
        <v>6000</v>
      </c>
      <c r="E225" s="18">
        <v>7380</v>
      </c>
      <c r="F225" s="23">
        <f t="shared" si="24"/>
        <v>1.23</v>
      </c>
      <c r="G225" s="23">
        <f t="shared" si="25"/>
        <v>0.0207468879668049</v>
      </c>
    </row>
    <row r="226" s="4" customFormat="1" customHeight="1" spans="1:7">
      <c r="A226" s="16">
        <v>2080805</v>
      </c>
      <c r="B226" s="17" t="s">
        <v>276</v>
      </c>
      <c r="C226" s="18">
        <v>1222</v>
      </c>
      <c r="D226" s="19">
        <v>1000</v>
      </c>
      <c r="E226" s="18">
        <v>1270</v>
      </c>
      <c r="F226" s="23">
        <f t="shared" si="24"/>
        <v>1.27</v>
      </c>
      <c r="G226" s="23">
        <f t="shared" si="25"/>
        <v>0.039279869067103</v>
      </c>
    </row>
    <row r="227" s="4" customFormat="1" customHeight="1" spans="1:7">
      <c r="A227" s="16" t="s">
        <v>277</v>
      </c>
      <c r="B227" s="17" t="s">
        <v>278</v>
      </c>
      <c r="C227" s="18">
        <v>83</v>
      </c>
      <c r="D227" s="19">
        <v>60</v>
      </c>
      <c r="E227" s="18">
        <v>80</v>
      </c>
      <c r="F227" s="23">
        <f t="shared" si="24"/>
        <v>1.33333333333333</v>
      </c>
      <c r="G227" s="23">
        <f t="shared" si="25"/>
        <v>-0.036144578313253</v>
      </c>
    </row>
    <row r="228" s="4" customFormat="1" customHeight="1" spans="1:7">
      <c r="A228" s="16" t="s">
        <v>279</v>
      </c>
      <c r="B228" s="17" t="s">
        <v>280</v>
      </c>
      <c r="C228" s="18"/>
      <c r="D228" s="19">
        <v>40</v>
      </c>
      <c r="E228" s="18">
        <v>78</v>
      </c>
      <c r="F228" s="23">
        <f t="shared" si="24"/>
        <v>1.95</v>
      </c>
      <c r="G228" s="23"/>
    </row>
    <row r="229" s="4" customFormat="1" customHeight="1" spans="1:7">
      <c r="A229" s="16">
        <v>2080899</v>
      </c>
      <c r="B229" s="17" t="s">
        <v>281</v>
      </c>
      <c r="C229" s="18">
        <v>121</v>
      </c>
      <c r="D229" s="19">
        <v>30</v>
      </c>
      <c r="E229" s="18">
        <v>350</v>
      </c>
      <c r="F229" s="23">
        <f t="shared" si="24"/>
        <v>11.6666666666667</v>
      </c>
      <c r="G229" s="23">
        <f t="shared" ref="G229:G273" si="26">(E229/C229-1)*100%</f>
        <v>1.89256198347107</v>
      </c>
    </row>
    <row r="230" s="4" customFormat="1" customHeight="1" spans="1:7">
      <c r="A230" s="16">
        <v>20809</v>
      </c>
      <c r="B230" s="17" t="s">
        <v>282</v>
      </c>
      <c r="C230" s="18">
        <v>525</v>
      </c>
      <c r="D230" s="18">
        <f>SUM(D231:D236)</f>
        <v>430</v>
      </c>
      <c r="E230" s="18">
        <v>625</v>
      </c>
      <c r="F230" s="23">
        <f t="shared" si="24"/>
        <v>1.45348837209302</v>
      </c>
      <c r="G230" s="23">
        <f t="shared" si="26"/>
        <v>0.19047619047619</v>
      </c>
    </row>
    <row r="231" s="4" customFormat="1" customHeight="1" spans="1:7">
      <c r="A231" s="16">
        <v>2080901</v>
      </c>
      <c r="B231" s="17" t="s">
        <v>283</v>
      </c>
      <c r="C231" s="18">
        <v>123</v>
      </c>
      <c r="D231" s="19">
        <v>100</v>
      </c>
      <c r="E231" s="18">
        <v>237</v>
      </c>
      <c r="F231" s="23">
        <f t="shared" si="24"/>
        <v>2.37</v>
      </c>
      <c r="G231" s="23">
        <f t="shared" si="26"/>
        <v>0.926829268292683</v>
      </c>
    </row>
    <row r="232" s="4" customFormat="1" customHeight="1" spans="1:7">
      <c r="A232" s="16" t="s">
        <v>284</v>
      </c>
      <c r="B232" s="17" t="s">
        <v>285</v>
      </c>
      <c r="C232" s="18">
        <v>136</v>
      </c>
      <c r="D232" s="19">
        <v>100</v>
      </c>
      <c r="E232" s="18">
        <v>44</v>
      </c>
      <c r="F232" s="23">
        <f t="shared" si="24"/>
        <v>0.44</v>
      </c>
      <c r="G232" s="23">
        <f t="shared" si="26"/>
        <v>-0.676470588235294</v>
      </c>
    </row>
    <row r="233" s="4" customFormat="1" customHeight="1" spans="1:7">
      <c r="A233" s="16" t="s">
        <v>286</v>
      </c>
      <c r="B233" s="17" t="s">
        <v>287</v>
      </c>
      <c r="C233" s="18">
        <v>10</v>
      </c>
      <c r="D233" s="19">
        <v>10</v>
      </c>
      <c r="E233" s="18"/>
      <c r="F233" s="23">
        <f t="shared" si="24"/>
        <v>0</v>
      </c>
      <c r="G233" s="23">
        <f t="shared" si="26"/>
        <v>-1</v>
      </c>
    </row>
    <row r="234" s="4" customFormat="1" customHeight="1" spans="1:7">
      <c r="A234" s="16" t="s">
        <v>288</v>
      </c>
      <c r="B234" s="17" t="s">
        <v>289</v>
      </c>
      <c r="C234" s="18">
        <v>13</v>
      </c>
      <c r="D234" s="19">
        <v>10</v>
      </c>
      <c r="E234" s="18">
        <v>1</v>
      </c>
      <c r="F234" s="23">
        <f t="shared" si="24"/>
        <v>0.1</v>
      </c>
      <c r="G234" s="23">
        <f t="shared" si="26"/>
        <v>-0.923076923076923</v>
      </c>
    </row>
    <row r="235" s="4" customFormat="1" customHeight="1" spans="1:7">
      <c r="A235" s="16" t="s">
        <v>290</v>
      </c>
      <c r="B235" s="17" t="s">
        <v>291</v>
      </c>
      <c r="C235" s="18">
        <v>11</v>
      </c>
      <c r="D235" s="19">
        <v>10</v>
      </c>
      <c r="E235" s="18">
        <v>11</v>
      </c>
      <c r="F235" s="23">
        <f t="shared" si="24"/>
        <v>1.1</v>
      </c>
      <c r="G235" s="23">
        <f t="shared" si="26"/>
        <v>0</v>
      </c>
    </row>
    <row r="236" s="4" customFormat="1" customHeight="1" spans="1:7">
      <c r="A236" s="16">
        <v>2080999</v>
      </c>
      <c r="B236" s="17" t="s">
        <v>292</v>
      </c>
      <c r="C236" s="18">
        <v>232</v>
      </c>
      <c r="D236" s="19">
        <v>200</v>
      </c>
      <c r="E236" s="18">
        <v>332</v>
      </c>
      <c r="F236" s="23">
        <f t="shared" si="24"/>
        <v>1.66</v>
      </c>
      <c r="G236" s="23">
        <f t="shared" si="26"/>
        <v>0.431034482758621</v>
      </c>
    </row>
    <row r="237" s="4" customFormat="1" customHeight="1" spans="1:7">
      <c r="A237" s="16">
        <v>20810</v>
      </c>
      <c r="B237" s="17" t="s">
        <v>293</v>
      </c>
      <c r="C237" s="18">
        <v>3743</v>
      </c>
      <c r="D237" s="18">
        <f>SUM(D239:D243)</f>
        <v>2452</v>
      </c>
      <c r="E237" s="18">
        <v>4345</v>
      </c>
      <c r="F237" s="23">
        <f t="shared" si="24"/>
        <v>1.77202283849918</v>
      </c>
      <c r="G237" s="23">
        <f t="shared" si="26"/>
        <v>0.160833555971146</v>
      </c>
    </row>
    <row r="238" s="4" customFormat="1" customHeight="1" spans="1:7">
      <c r="A238" s="16">
        <v>2081001</v>
      </c>
      <c r="B238" s="17" t="s">
        <v>294</v>
      </c>
      <c r="C238" s="18">
        <v>358</v>
      </c>
      <c r="D238" s="18"/>
      <c r="E238" s="18">
        <v>49</v>
      </c>
      <c r="F238" s="23"/>
      <c r="G238" s="23">
        <f t="shared" si="26"/>
        <v>-0.863128491620112</v>
      </c>
    </row>
    <row r="239" s="4" customFormat="1" customHeight="1" spans="1:7">
      <c r="A239" s="16">
        <v>2081002</v>
      </c>
      <c r="B239" s="17" t="s">
        <v>295</v>
      </c>
      <c r="C239" s="18">
        <v>401</v>
      </c>
      <c r="D239" s="19">
        <v>200</v>
      </c>
      <c r="E239" s="18">
        <v>1009</v>
      </c>
      <c r="F239" s="23">
        <f t="shared" ref="F239:F245" si="27">E239/D239*100%</f>
        <v>5.045</v>
      </c>
      <c r="G239" s="23">
        <f t="shared" si="26"/>
        <v>1.51620947630923</v>
      </c>
    </row>
    <row r="240" s="4" customFormat="1" customHeight="1" spans="1:7">
      <c r="A240" s="16">
        <v>2081004</v>
      </c>
      <c r="B240" s="17" t="s">
        <v>296</v>
      </c>
      <c r="C240" s="18">
        <v>879</v>
      </c>
      <c r="D240" s="19">
        <v>350</v>
      </c>
      <c r="E240" s="18">
        <v>814</v>
      </c>
      <c r="F240" s="23">
        <f t="shared" si="27"/>
        <v>2.32571428571429</v>
      </c>
      <c r="G240" s="23">
        <f t="shared" si="26"/>
        <v>-0.073947667804323</v>
      </c>
    </row>
    <row r="241" s="4" customFormat="1" customHeight="1" spans="1:7">
      <c r="A241" s="16">
        <v>2081005</v>
      </c>
      <c r="B241" s="17" t="s">
        <v>297</v>
      </c>
      <c r="C241" s="18">
        <v>102</v>
      </c>
      <c r="D241" s="19">
        <v>100</v>
      </c>
      <c r="E241" s="18">
        <v>98</v>
      </c>
      <c r="F241" s="23">
        <f t="shared" si="27"/>
        <v>0.98</v>
      </c>
      <c r="G241" s="23">
        <f t="shared" si="26"/>
        <v>-0.0392156862745098</v>
      </c>
    </row>
    <row r="242" s="4" customFormat="1" customHeight="1" spans="1:7">
      <c r="A242" s="16">
        <v>2081006</v>
      </c>
      <c r="B242" s="17" t="s">
        <v>298</v>
      </c>
      <c r="C242" s="18">
        <v>2002</v>
      </c>
      <c r="D242" s="19">
        <v>1800</v>
      </c>
      <c r="E242" s="18">
        <v>2374</v>
      </c>
      <c r="F242" s="23">
        <f t="shared" si="27"/>
        <v>1.31888888888889</v>
      </c>
      <c r="G242" s="23">
        <f t="shared" si="26"/>
        <v>0.185814185814186</v>
      </c>
    </row>
    <row r="243" s="4" customFormat="1" customHeight="1" spans="1:7">
      <c r="A243" s="16">
        <v>2081099</v>
      </c>
      <c r="B243" s="17" t="s">
        <v>299</v>
      </c>
      <c r="C243" s="18">
        <v>1</v>
      </c>
      <c r="D243" s="19">
        <v>2</v>
      </c>
      <c r="E243" s="18">
        <v>1</v>
      </c>
      <c r="F243" s="23">
        <f t="shared" si="27"/>
        <v>0.5</v>
      </c>
      <c r="G243" s="23">
        <f t="shared" si="26"/>
        <v>0</v>
      </c>
    </row>
    <row r="244" s="4" customFormat="1" customHeight="1" spans="1:7">
      <c r="A244" s="16">
        <v>20811</v>
      </c>
      <c r="B244" s="17" t="s">
        <v>300</v>
      </c>
      <c r="C244" s="18">
        <v>3506</v>
      </c>
      <c r="D244" s="18">
        <f>SUM(D245:D248)</f>
        <v>2630</v>
      </c>
      <c r="E244" s="18">
        <v>3185</v>
      </c>
      <c r="F244" s="23">
        <f t="shared" si="27"/>
        <v>1.21102661596958</v>
      </c>
      <c r="G244" s="23">
        <f t="shared" si="26"/>
        <v>-0.0915573302909298</v>
      </c>
    </row>
    <row r="245" s="4" customFormat="1" customHeight="1" spans="1:7">
      <c r="A245" s="16">
        <v>2081101</v>
      </c>
      <c r="B245" s="17" t="s">
        <v>13</v>
      </c>
      <c r="C245" s="18">
        <v>231</v>
      </c>
      <c r="D245" s="19">
        <v>180</v>
      </c>
      <c r="E245" s="18">
        <v>199</v>
      </c>
      <c r="F245" s="23">
        <f t="shared" si="27"/>
        <v>1.10555555555556</v>
      </c>
      <c r="G245" s="23">
        <f t="shared" si="26"/>
        <v>-0.138528138528139</v>
      </c>
    </row>
    <row r="246" s="4" customFormat="1" customHeight="1" spans="1:7">
      <c r="A246" s="16">
        <v>2081104</v>
      </c>
      <c r="B246" s="17" t="s">
        <v>301</v>
      </c>
      <c r="C246" s="18">
        <v>30</v>
      </c>
      <c r="D246" s="19"/>
      <c r="E246" s="18">
        <v>137</v>
      </c>
      <c r="F246" s="23"/>
      <c r="G246" s="23">
        <f t="shared" si="26"/>
        <v>3.56666666666667</v>
      </c>
    </row>
    <row r="247" s="4" customFormat="1" customHeight="1" spans="1:7">
      <c r="A247" s="16">
        <v>2081107</v>
      </c>
      <c r="B247" s="17" t="s">
        <v>302</v>
      </c>
      <c r="C247" s="18">
        <v>2623</v>
      </c>
      <c r="D247" s="19">
        <v>2000</v>
      </c>
      <c r="E247" s="18">
        <v>2634</v>
      </c>
      <c r="F247" s="23">
        <f t="shared" ref="F247:F255" si="28">E247/D247*100%</f>
        <v>1.317</v>
      </c>
      <c r="G247" s="23">
        <f t="shared" si="26"/>
        <v>0.00419367136866189</v>
      </c>
    </row>
    <row r="248" s="4" customFormat="1" customHeight="1" spans="1:7">
      <c r="A248" s="16">
        <v>2081199</v>
      </c>
      <c r="B248" s="17" t="s">
        <v>303</v>
      </c>
      <c r="C248" s="18">
        <v>622</v>
      </c>
      <c r="D248" s="19">
        <v>450</v>
      </c>
      <c r="E248" s="18">
        <v>215</v>
      </c>
      <c r="F248" s="23">
        <f t="shared" si="28"/>
        <v>0.477777777777778</v>
      </c>
      <c r="G248" s="23">
        <f t="shared" si="26"/>
        <v>-0.654340836012862</v>
      </c>
    </row>
    <row r="249" s="4" customFormat="1" customHeight="1" spans="1:7">
      <c r="A249" s="16">
        <v>20816</v>
      </c>
      <c r="B249" s="17" t="s">
        <v>304</v>
      </c>
      <c r="C249" s="18">
        <v>62</v>
      </c>
      <c r="D249" s="19">
        <v>40</v>
      </c>
      <c r="E249" s="18">
        <v>121</v>
      </c>
      <c r="F249" s="23">
        <f t="shared" si="28"/>
        <v>3.025</v>
      </c>
      <c r="G249" s="23">
        <f t="shared" si="26"/>
        <v>0.951612903225806</v>
      </c>
    </row>
    <row r="250" s="4" customFormat="1" customHeight="1" spans="1:7">
      <c r="A250" s="16">
        <v>2081601</v>
      </c>
      <c r="B250" s="17" t="s">
        <v>13</v>
      </c>
      <c r="C250" s="18">
        <v>62</v>
      </c>
      <c r="D250" s="19">
        <v>40</v>
      </c>
      <c r="E250" s="18">
        <v>121</v>
      </c>
      <c r="F250" s="23">
        <f t="shared" si="28"/>
        <v>3.025</v>
      </c>
      <c r="G250" s="23">
        <f t="shared" si="26"/>
        <v>0.951612903225806</v>
      </c>
    </row>
    <row r="251" s="4" customFormat="1" customHeight="1" spans="1:7">
      <c r="A251" s="16">
        <v>20819</v>
      </c>
      <c r="B251" s="17" t="s">
        <v>305</v>
      </c>
      <c r="C251" s="18">
        <v>21530</v>
      </c>
      <c r="D251" s="19">
        <v>20300</v>
      </c>
      <c r="E251" s="18">
        <v>23779</v>
      </c>
      <c r="F251" s="23">
        <f t="shared" si="28"/>
        <v>1.17137931034483</v>
      </c>
      <c r="G251" s="23">
        <f t="shared" si="26"/>
        <v>0.104458894565722</v>
      </c>
    </row>
    <row r="252" s="4" customFormat="1" customHeight="1" spans="1:7">
      <c r="A252" s="16">
        <v>2081901</v>
      </c>
      <c r="B252" s="17" t="s">
        <v>306</v>
      </c>
      <c r="C252" s="18">
        <v>305</v>
      </c>
      <c r="D252" s="19">
        <v>300</v>
      </c>
      <c r="E252" s="18">
        <v>186</v>
      </c>
      <c r="F252" s="23">
        <f t="shared" si="28"/>
        <v>0.62</v>
      </c>
      <c r="G252" s="23">
        <f t="shared" si="26"/>
        <v>-0.39016393442623</v>
      </c>
    </row>
    <row r="253" s="4" customFormat="1" customHeight="1" spans="1:7">
      <c r="A253" s="16">
        <v>2081902</v>
      </c>
      <c r="B253" s="17" t="s">
        <v>307</v>
      </c>
      <c r="C253" s="18">
        <v>21225</v>
      </c>
      <c r="D253" s="19">
        <v>20000</v>
      </c>
      <c r="E253" s="18">
        <v>23593</v>
      </c>
      <c r="F253" s="23">
        <f t="shared" si="28"/>
        <v>1.17965</v>
      </c>
      <c r="G253" s="23">
        <f t="shared" si="26"/>
        <v>0.111566548881036</v>
      </c>
    </row>
    <row r="254" s="4" customFormat="1" customHeight="1" spans="1:7">
      <c r="A254" s="16">
        <v>20820</v>
      </c>
      <c r="B254" s="17" t="s">
        <v>308</v>
      </c>
      <c r="C254" s="18">
        <v>275</v>
      </c>
      <c r="D254" s="19">
        <v>100</v>
      </c>
      <c r="E254" s="18">
        <v>282</v>
      </c>
      <c r="F254" s="23">
        <f t="shared" si="28"/>
        <v>2.82</v>
      </c>
      <c r="G254" s="23">
        <f t="shared" si="26"/>
        <v>0.0254545454545454</v>
      </c>
    </row>
    <row r="255" s="4" customFormat="1" customHeight="1" spans="1:7">
      <c r="A255" s="16">
        <v>2082001</v>
      </c>
      <c r="B255" s="17" t="s">
        <v>309</v>
      </c>
      <c r="C255" s="18">
        <v>272</v>
      </c>
      <c r="D255" s="19">
        <v>100</v>
      </c>
      <c r="E255" s="18">
        <v>282</v>
      </c>
      <c r="F255" s="23">
        <f t="shared" si="28"/>
        <v>2.82</v>
      </c>
      <c r="G255" s="23">
        <f t="shared" si="26"/>
        <v>0.036764705882353</v>
      </c>
    </row>
    <row r="256" s="4" customFormat="1" customHeight="1" spans="1:7">
      <c r="A256" s="16">
        <v>2082002</v>
      </c>
      <c r="B256" s="17" t="s">
        <v>310</v>
      </c>
      <c r="C256" s="18">
        <v>3</v>
      </c>
      <c r="D256" s="19"/>
      <c r="E256" s="18"/>
      <c r="F256" s="23"/>
      <c r="G256" s="23">
        <f t="shared" si="26"/>
        <v>-1</v>
      </c>
    </row>
    <row r="257" s="4" customFormat="1" customHeight="1" spans="1:7">
      <c r="A257" s="16">
        <v>20821</v>
      </c>
      <c r="B257" s="17" t="s">
        <v>311</v>
      </c>
      <c r="C257" s="18">
        <v>3166</v>
      </c>
      <c r="D257" s="19">
        <v>1200</v>
      </c>
      <c r="E257" s="18">
        <v>1723</v>
      </c>
      <c r="F257" s="23">
        <f t="shared" ref="F257:F291" si="29">E257/D257*100%</f>
        <v>1.43583333333333</v>
      </c>
      <c r="G257" s="23">
        <f t="shared" si="26"/>
        <v>-0.455780164245104</v>
      </c>
    </row>
    <row r="258" s="4" customFormat="1" customHeight="1" spans="1:7">
      <c r="A258" s="16">
        <v>2082101</v>
      </c>
      <c r="B258" s="17" t="s">
        <v>312</v>
      </c>
      <c r="C258" s="18">
        <v>1360</v>
      </c>
      <c r="D258" s="19">
        <v>400</v>
      </c>
      <c r="E258" s="18">
        <v>29</v>
      </c>
      <c r="F258" s="23">
        <f t="shared" si="29"/>
        <v>0.0725</v>
      </c>
      <c r="G258" s="23">
        <f t="shared" si="26"/>
        <v>-0.978676470588235</v>
      </c>
    </row>
    <row r="259" s="4" customFormat="1" customHeight="1" spans="1:7">
      <c r="A259" s="16">
        <v>2082102</v>
      </c>
      <c r="B259" s="17" t="s">
        <v>313</v>
      </c>
      <c r="C259" s="18">
        <v>1806</v>
      </c>
      <c r="D259" s="19">
        <v>800</v>
      </c>
      <c r="E259" s="18">
        <v>1694</v>
      </c>
      <c r="F259" s="23">
        <f t="shared" si="29"/>
        <v>2.1175</v>
      </c>
      <c r="G259" s="23">
        <f t="shared" si="26"/>
        <v>-0.062015503875969</v>
      </c>
    </row>
    <row r="260" s="4" customFormat="1" customHeight="1" spans="1:7">
      <c r="A260" s="16">
        <v>20825</v>
      </c>
      <c r="B260" s="17" t="s">
        <v>314</v>
      </c>
      <c r="C260" s="18">
        <v>1082</v>
      </c>
      <c r="D260" s="19">
        <v>960</v>
      </c>
      <c r="E260" s="18">
        <v>64</v>
      </c>
      <c r="F260" s="23">
        <f t="shared" si="29"/>
        <v>0.0666666666666667</v>
      </c>
      <c r="G260" s="23">
        <f t="shared" si="26"/>
        <v>-0.940850277264325</v>
      </c>
    </row>
    <row r="261" s="4" customFormat="1" customHeight="1" spans="1:7">
      <c r="A261" s="16">
        <v>2082501</v>
      </c>
      <c r="B261" s="17" t="s">
        <v>315</v>
      </c>
      <c r="C261" s="18">
        <v>97</v>
      </c>
      <c r="D261" s="19">
        <v>60</v>
      </c>
      <c r="E261" s="18">
        <v>64</v>
      </c>
      <c r="F261" s="23">
        <f t="shared" si="29"/>
        <v>1.06666666666667</v>
      </c>
      <c r="G261" s="23">
        <f t="shared" si="26"/>
        <v>-0.34020618556701</v>
      </c>
    </row>
    <row r="262" s="4" customFormat="1" customHeight="1" spans="1:7">
      <c r="A262" s="16">
        <v>2082502</v>
      </c>
      <c r="B262" s="17" t="s">
        <v>316</v>
      </c>
      <c r="C262" s="18">
        <v>985</v>
      </c>
      <c r="D262" s="19">
        <v>900</v>
      </c>
      <c r="E262" s="18"/>
      <c r="F262" s="23">
        <f t="shared" si="29"/>
        <v>0</v>
      </c>
      <c r="G262" s="23">
        <f t="shared" si="26"/>
        <v>-1</v>
      </c>
    </row>
    <row r="263" s="4" customFormat="1" customHeight="1" spans="1:7">
      <c r="A263" s="16">
        <v>20826</v>
      </c>
      <c r="B263" s="17" t="s">
        <v>317</v>
      </c>
      <c r="C263" s="18">
        <v>28323</v>
      </c>
      <c r="D263" s="19">
        <v>28400</v>
      </c>
      <c r="E263" s="18">
        <v>26976</v>
      </c>
      <c r="F263" s="23">
        <f t="shared" si="29"/>
        <v>0.949859154929578</v>
      </c>
      <c r="G263" s="23">
        <f t="shared" si="26"/>
        <v>-0.047558521343078</v>
      </c>
    </row>
    <row r="264" s="4" customFormat="1" customHeight="1" spans="1:7">
      <c r="A264" s="16">
        <v>2082601</v>
      </c>
      <c r="B264" s="17" t="s">
        <v>318</v>
      </c>
      <c r="C264" s="18">
        <v>452</v>
      </c>
      <c r="D264" s="19">
        <v>400</v>
      </c>
      <c r="E264" s="18">
        <v>544</v>
      </c>
      <c r="F264" s="23">
        <f t="shared" si="29"/>
        <v>1.36</v>
      </c>
      <c r="G264" s="23">
        <f t="shared" si="26"/>
        <v>0.20353982300885</v>
      </c>
    </row>
    <row r="265" s="4" customFormat="1" customHeight="1" spans="1:7">
      <c r="A265" s="16">
        <v>2082602</v>
      </c>
      <c r="B265" s="17" t="s">
        <v>319</v>
      </c>
      <c r="C265" s="18">
        <v>27871</v>
      </c>
      <c r="D265" s="19">
        <v>28000</v>
      </c>
      <c r="E265" s="18">
        <v>26432</v>
      </c>
      <c r="F265" s="23">
        <f t="shared" si="29"/>
        <v>0.944</v>
      </c>
      <c r="G265" s="23">
        <f t="shared" si="26"/>
        <v>-0.0516307272792509</v>
      </c>
    </row>
    <row r="266" s="4" customFormat="1" customHeight="1" spans="1:7">
      <c r="A266" s="16">
        <v>20827</v>
      </c>
      <c r="B266" s="17" t="s">
        <v>320</v>
      </c>
      <c r="C266" s="18">
        <v>170</v>
      </c>
      <c r="D266" s="19">
        <v>330</v>
      </c>
      <c r="E266" s="18"/>
      <c r="F266" s="23">
        <f t="shared" si="29"/>
        <v>0</v>
      </c>
      <c r="G266" s="23">
        <f t="shared" si="26"/>
        <v>-1</v>
      </c>
    </row>
    <row r="267" s="4" customFormat="1" customHeight="1" spans="1:7">
      <c r="A267" s="16" t="s">
        <v>321</v>
      </c>
      <c r="B267" s="17" t="s">
        <v>322</v>
      </c>
      <c r="C267" s="18">
        <v>170</v>
      </c>
      <c r="D267" s="19">
        <v>330</v>
      </c>
      <c r="E267" s="18"/>
      <c r="F267" s="23">
        <f t="shared" si="29"/>
        <v>0</v>
      </c>
      <c r="G267" s="23">
        <f t="shared" si="26"/>
        <v>-1</v>
      </c>
    </row>
    <row r="268" s="4" customFormat="1" customHeight="1" spans="1:7">
      <c r="A268" s="16">
        <v>20828</v>
      </c>
      <c r="B268" s="17" t="s">
        <v>323</v>
      </c>
      <c r="C268" s="18">
        <v>2337</v>
      </c>
      <c r="D268" s="19">
        <v>1130</v>
      </c>
      <c r="E268" s="18">
        <v>2431</v>
      </c>
      <c r="F268" s="23">
        <f t="shared" si="29"/>
        <v>2.15132743362832</v>
      </c>
      <c r="G268" s="23">
        <f t="shared" si="26"/>
        <v>0.0402225074882328</v>
      </c>
    </row>
    <row r="269" s="4" customFormat="1" customHeight="1" spans="1:7">
      <c r="A269" s="16">
        <v>2082801</v>
      </c>
      <c r="B269" s="17" t="s">
        <v>13</v>
      </c>
      <c r="C269" s="18">
        <v>354</v>
      </c>
      <c r="D269" s="19">
        <v>300</v>
      </c>
      <c r="E269" s="18">
        <v>433</v>
      </c>
      <c r="F269" s="23">
        <f t="shared" si="29"/>
        <v>1.44333333333333</v>
      </c>
      <c r="G269" s="23">
        <f t="shared" si="26"/>
        <v>0.22316384180791</v>
      </c>
    </row>
    <row r="270" s="4" customFormat="1" customHeight="1" spans="1:7">
      <c r="A270" s="16">
        <v>2082804</v>
      </c>
      <c r="B270" s="17" t="s">
        <v>324</v>
      </c>
      <c r="C270" s="18">
        <v>24</v>
      </c>
      <c r="D270" s="19">
        <v>30</v>
      </c>
      <c r="E270" s="18">
        <v>22</v>
      </c>
      <c r="F270" s="23">
        <f t="shared" si="29"/>
        <v>0.733333333333333</v>
      </c>
      <c r="G270" s="23">
        <f t="shared" si="26"/>
        <v>-0.0833333333333334</v>
      </c>
    </row>
    <row r="271" s="4" customFormat="1" customHeight="1" spans="1:7">
      <c r="A271" s="16">
        <v>2082899</v>
      </c>
      <c r="B271" s="17" t="s">
        <v>325</v>
      </c>
      <c r="C271" s="18">
        <v>1959</v>
      </c>
      <c r="D271" s="19">
        <v>800</v>
      </c>
      <c r="E271" s="18">
        <v>1976</v>
      </c>
      <c r="F271" s="23">
        <f t="shared" si="29"/>
        <v>2.47</v>
      </c>
      <c r="G271" s="23">
        <f t="shared" si="26"/>
        <v>0.00867789688616649</v>
      </c>
    </row>
    <row r="272" s="4" customFormat="1" customHeight="1" spans="1:7">
      <c r="A272" s="16">
        <v>20830</v>
      </c>
      <c r="B272" s="17" t="s">
        <v>326</v>
      </c>
      <c r="C272" s="18">
        <v>722</v>
      </c>
      <c r="D272" s="19">
        <v>1320</v>
      </c>
      <c r="E272" s="18">
        <v>1234</v>
      </c>
      <c r="F272" s="23">
        <f t="shared" si="29"/>
        <v>0.934848484848485</v>
      </c>
      <c r="G272" s="23">
        <f t="shared" si="26"/>
        <v>0.709141274238227</v>
      </c>
    </row>
    <row r="273" s="4" customFormat="1" customHeight="1" spans="1:7">
      <c r="A273" s="16">
        <v>2083001</v>
      </c>
      <c r="B273" s="17" t="s">
        <v>327</v>
      </c>
      <c r="C273" s="18">
        <v>722</v>
      </c>
      <c r="D273" s="19">
        <v>750</v>
      </c>
      <c r="E273" s="18">
        <v>722</v>
      </c>
      <c r="F273" s="23">
        <f t="shared" si="29"/>
        <v>0.962666666666667</v>
      </c>
      <c r="G273" s="23">
        <f t="shared" si="26"/>
        <v>0</v>
      </c>
    </row>
    <row r="274" s="4" customFormat="1" customHeight="1" spans="1:7">
      <c r="A274" s="16">
        <v>2083099</v>
      </c>
      <c r="B274" s="17" t="s">
        <v>328</v>
      </c>
      <c r="C274" s="18"/>
      <c r="D274" s="19">
        <v>570</v>
      </c>
      <c r="E274" s="18">
        <v>512</v>
      </c>
      <c r="F274" s="23">
        <f t="shared" si="29"/>
        <v>0.898245614035088</v>
      </c>
      <c r="G274" s="23"/>
    </row>
    <row r="275" s="4" customFormat="1" customHeight="1" spans="1:7">
      <c r="A275" s="16">
        <v>20899</v>
      </c>
      <c r="B275" s="17" t="s">
        <v>329</v>
      </c>
      <c r="C275" s="18">
        <v>4717</v>
      </c>
      <c r="D275" s="19">
        <v>4000</v>
      </c>
      <c r="E275" s="18">
        <v>4661</v>
      </c>
      <c r="F275" s="23">
        <f t="shared" si="29"/>
        <v>1.16525</v>
      </c>
      <c r="G275" s="23">
        <f t="shared" ref="G275:G305" si="30">(E275/C275-1)*100%</f>
        <v>-0.01187195251219</v>
      </c>
    </row>
    <row r="276" s="4" customFormat="1" customHeight="1" spans="1:7">
      <c r="A276" s="16">
        <v>2089999</v>
      </c>
      <c r="B276" s="17" t="s">
        <v>330</v>
      </c>
      <c r="C276" s="18">
        <v>4717</v>
      </c>
      <c r="D276" s="19">
        <v>4000</v>
      </c>
      <c r="E276" s="18">
        <v>4661</v>
      </c>
      <c r="F276" s="23">
        <f t="shared" si="29"/>
        <v>1.16525</v>
      </c>
      <c r="G276" s="23">
        <f t="shared" si="30"/>
        <v>-0.01187195251219</v>
      </c>
    </row>
    <row r="277" s="5" customFormat="1" customHeight="1" spans="1:7">
      <c r="A277" s="24">
        <v>210</v>
      </c>
      <c r="B277" s="25" t="s">
        <v>331</v>
      </c>
      <c r="C277" s="15">
        <f>C278+C281+C286+C289+C298+C301+C305+C309+C311+C313+C320+C315</f>
        <v>45142</v>
      </c>
      <c r="D277" s="15">
        <f>D278+D281+D286+D289+D298+D301+D305+D309+D311+D313+D320+D315</f>
        <v>42883</v>
      </c>
      <c r="E277" s="15">
        <f>E278+E281+E286+E289+E298+E301+E305+E309+E311+E313+E320+E315+E318</f>
        <v>50418</v>
      </c>
      <c r="F277" s="22">
        <f t="shared" si="29"/>
        <v>1.17571065457174</v>
      </c>
      <c r="G277" s="22">
        <f t="shared" si="30"/>
        <v>0.116875636879181</v>
      </c>
    </row>
    <row r="278" s="4" customFormat="1" customHeight="1" spans="1:7">
      <c r="A278" s="16">
        <v>21001</v>
      </c>
      <c r="B278" s="17" t="s">
        <v>332</v>
      </c>
      <c r="C278" s="18">
        <v>1395</v>
      </c>
      <c r="D278" s="19">
        <v>1200</v>
      </c>
      <c r="E278" s="18">
        <v>1986</v>
      </c>
      <c r="F278" s="23">
        <f t="shared" si="29"/>
        <v>1.655</v>
      </c>
      <c r="G278" s="23">
        <f t="shared" si="30"/>
        <v>0.423655913978495</v>
      </c>
    </row>
    <row r="279" s="4" customFormat="1" customHeight="1" spans="1:7">
      <c r="A279" s="16">
        <v>2100101</v>
      </c>
      <c r="B279" s="17" t="s">
        <v>13</v>
      </c>
      <c r="C279" s="18">
        <v>996</v>
      </c>
      <c r="D279" s="19">
        <v>800</v>
      </c>
      <c r="E279" s="18">
        <v>812</v>
      </c>
      <c r="F279" s="23">
        <f t="shared" si="29"/>
        <v>1.015</v>
      </c>
      <c r="G279" s="23">
        <f t="shared" si="30"/>
        <v>-0.184738955823293</v>
      </c>
    </row>
    <row r="280" s="4" customFormat="1" customHeight="1" spans="1:7">
      <c r="A280" s="16">
        <v>2100199</v>
      </c>
      <c r="B280" s="17" t="s">
        <v>333</v>
      </c>
      <c r="C280" s="18">
        <v>399</v>
      </c>
      <c r="D280" s="19">
        <v>400</v>
      </c>
      <c r="E280" s="18">
        <v>1174</v>
      </c>
      <c r="F280" s="23">
        <f t="shared" si="29"/>
        <v>2.935</v>
      </c>
      <c r="G280" s="23">
        <f t="shared" si="30"/>
        <v>1.94235588972431</v>
      </c>
    </row>
    <row r="281" s="4" customFormat="1" customHeight="1" spans="1:7">
      <c r="A281" s="16">
        <v>21002</v>
      </c>
      <c r="B281" s="17" t="s">
        <v>334</v>
      </c>
      <c r="C281" s="18">
        <v>4605</v>
      </c>
      <c r="D281" s="18">
        <f>SUM(D282:D285)</f>
        <v>3500</v>
      </c>
      <c r="E281" s="18">
        <v>4364</v>
      </c>
      <c r="F281" s="23">
        <f t="shared" si="29"/>
        <v>1.24685714285714</v>
      </c>
      <c r="G281" s="23">
        <f t="shared" si="30"/>
        <v>-0.0523344191096634</v>
      </c>
    </row>
    <row r="282" s="4" customFormat="1" customHeight="1" spans="1:7">
      <c r="A282" s="16">
        <v>2100201</v>
      </c>
      <c r="B282" s="17" t="s">
        <v>335</v>
      </c>
      <c r="C282" s="18">
        <v>1666</v>
      </c>
      <c r="D282" s="19">
        <v>1500</v>
      </c>
      <c r="E282" s="18">
        <v>2314</v>
      </c>
      <c r="F282" s="23">
        <f t="shared" si="29"/>
        <v>1.54266666666667</v>
      </c>
      <c r="G282" s="23">
        <f t="shared" si="30"/>
        <v>0.388955582232893</v>
      </c>
    </row>
    <row r="283" s="4" customFormat="1" customHeight="1" spans="1:7">
      <c r="A283" s="16">
        <v>2100202</v>
      </c>
      <c r="B283" s="17" t="s">
        <v>336</v>
      </c>
      <c r="C283" s="18">
        <v>900</v>
      </c>
      <c r="D283" s="19">
        <v>600</v>
      </c>
      <c r="E283" s="18">
        <v>925</v>
      </c>
      <c r="F283" s="23">
        <f t="shared" si="29"/>
        <v>1.54166666666667</v>
      </c>
      <c r="G283" s="23">
        <f t="shared" si="30"/>
        <v>0.0277777777777777</v>
      </c>
    </row>
    <row r="284" s="4" customFormat="1" customHeight="1" spans="1:7">
      <c r="A284" s="16">
        <v>2100206</v>
      </c>
      <c r="B284" s="17" t="s">
        <v>337</v>
      </c>
      <c r="C284" s="18">
        <v>1651</v>
      </c>
      <c r="D284" s="19">
        <v>1000</v>
      </c>
      <c r="E284" s="18">
        <v>988</v>
      </c>
      <c r="F284" s="23">
        <f t="shared" si="29"/>
        <v>0.988</v>
      </c>
      <c r="G284" s="23">
        <f t="shared" si="30"/>
        <v>-0.401574803149606</v>
      </c>
    </row>
    <row r="285" s="4" customFormat="1" customHeight="1" spans="1:7">
      <c r="A285" s="16">
        <v>2100299</v>
      </c>
      <c r="B285" s="17" t="s">
        <v>338</v>
      </c>
      <c r="C285" s="18">
        <v>388</v>
      </c>
      <c r="D285" s="19">
        <v>400</v>
      </c>
      <c r="E285" s="18">
        <v>137</v>
      </c>
      <c r="F285" s="23">
        <f t="shared" si="29"/>
        <v>0.3425</v>
      </c>
      <c r="G285" s="23">
        <f t="shared" si="30"/>
        <v>-0.646907216494845</v>
      </c>
    </row>
    <row r="286" s="4" customFormat="1" customHeight="1" spans="1:7">
      <c r="A286" s="16">
        <v>21003</v>
      </c>
      <c r="B286" s="17" t="s">
        <v>339</v>
      </c>
      <c r="C286" s="18">
        <v>6799</v>
      </c>
      <c r="D286" s="19">
        <v>5400</v>
      </c>
      <c r="E286" s="18">
        <v>5596</v>
      </c>
      <c r="F286" s="23">
        <f t="shared" si="29"/>
        <v>1.0362962962963</v>
      </c>
      <c r="G286" s="23">
        <f t="shared" si="30"/>
        <v>-0.176937784968378</v>
      </c>
    </row>
    <row r="287" s="4" customFormat="1" customHeight="1" spans="1:7">
      <c r="A287" s="16">
        <v>2100302</v>
      </c>
      <c r="B287" s="17" t="s">
        <v>340</v>
      </c>
      <c r="C287" s="18">
        <v>4774</v>
      </c>
      <c r="D287" s="19">
        <v>3600</v>
      </c>
      <c r="E287" s="18">
        <v>4162</v>
      </c>
      <c r="F287" s="23">
        <f t="shared" si="29"/>
        <v>1.15611111111111</v>
      </c>
      <c r="G287" s="23">
        <f t="shared" si="30"/>
        <v>-0.128194386258902</v>
      </c>
    </row>
    <row r="288" s="4" customFormat="1" customHeight="1" spans="1:7">
      <c r="A288" s="16">
        <v>2100399</v>
      </c>
      <c r="B288" s="17" t="s">
        <v>341</v>
      </c>
      <c r="C288" s="18">
        <v>2025</v>
      </c>
      <c r="D288" s="19">
        <v>1800</v>
      </c>
      <c r="E288" s="18">
        <v>1434</v>
      </c>
      <c r="F288" s="23">
        <f t="shared" si="29"/>
        <v>0.796666666666667</v>
      </c>
      <c r="G288" s="23">
        <f t="shared" si="30"/>
        <v>-0.291851851851852</v>
      </c>
    </row>
    <row r="289" s="4" customFormat="1" customHeight="1" spans="1:7">
      <c r="A289" s="16">
        <v>21004</v>
      </c>
      <c r="B289" s="17" t="s">
        <v>342</v>
      </c>
      <c r="C289" s="18">
        <v>9937</v>
      </c>
      <c r="D289" s="18">
        <f>SUM(D290:D297)</f>
        <v>9180</v>
      </c>
      <c r="E289" s="18">
        <v>6753</v>
      </c>
      <c r="F289" s="23">
        <f t="shared" si="29"/>
        <v>0.73562091503268</v>
      </c>
      <c r="G289" s="23">
        <f t="shared" si="30"/>
        <v>-0.320418637415719</v>
      </c>
    </row>
    <row r="290" s="4" customFormat="1" customHeight="1" spans="1:7">
      <c r="A290" s="16">
        <v>2100401</v>
      </c>
      <c r="B290" s="17" t="s">
        <v>343</v>
      </c>
      <c r="C290" s="18">
        <v>815</v>
      </c>
      <c r="D290" s="19">
        <v>700</v>
      </c>
      <c r="E290" s="18">
        <v>994</v>
      </c>
      <c r="F290" s="23">
        <f t="shared" si="29"/>
        <v>1.42</v>
      </c>
      <c r="G290" s="23">
        <f t="shared" si="30"/>
        <v>0.219631901840491</v>
      </c>
    </row>
    <row r="291" s="4" customFormat="1" customHeight="1" spans="1:7">
      <c r="A291" s="16">
        <v>2100402</v>
      </c>
      <c r="B291" s="17" t="s">
        <v>344</v>
      </c>
      <c r="C291" s="18">
        <v>261</v>
      </c>
      <c r="D291" s="19">
        <v>200</v>
      </c>
      <c r="E291" s="18">
        <v>146</v>
      </c>
      <c r="F291" s="23">
        <f t="shared" si="29"/>
        <v>0.73</v>
      </c>
      <c r="G291" s="23">
        <f t="shared" si="30"/>
        <v>-0.440613026819923</v>
      </c>
    </row>
    <row r="292" s="4" customFormat="1" customHeight="1" spans="1:7">
      <c r="A292" s="16">
        <v>2100403</v>
      </c>
      <c r="B292" s="17" t="s">
        <v>345</v>
      </c>
      <c r="C292" s="18">
        <v>23</v>
      </c>
      <c r="D292" s="19"/>
      <c r="E292" s="18">
        <v>2</v>
      </c>
      <c r="F292" s="23"/>
      <c r="G292" s="23">
        <f t="shared" si="30"/>
        <v>-0.91304347826087</v>
      </c>
    </row>
    <row r="293" s="4" customFormat="1" customHeight="1" spans="1:7">
      <c r="A293" s="16">
        <v>2100407</v>
      </c>
      <c r="B293" s="17" t="s">
        <v>346</v>
      </c>
      <c r="C293" s="18">
        <v>156</v>
      </c>
      <c r="D293" s="19">
        <v>100</v>
      </c>
      <c r="E293" s="18">
        <v>228</v>
      </c>
      <c r="F293" s="23">
        <f t="shared" ref="F293:F305" si="31">E293/D293*100%</f>
        <v>2.28</v>
      </c>
      <c r="G293" s="23">
        <f t="shared" si="30"/>
        <v>0.461538461538461</v>
      </c>
    </row>
    <row r="294" s="4" customFormat="1" customHeight="1" spans="1:7">
      <c r="A294" s="16">
        <v>2100408</v>
      </c>
      <c r="B294" s="17" t="s">
        <v>347</v>
      </c>
      <c r="C294" s="18">
        <v>6810</v>
      </c>
      <c r="D294" s="19">
        <v>6000</v>
      </c>
      <c r="E294" s="18">
        <v>4702</v>
      </c>
      <c r="F294" s="23">
        <f t="shared" si="31"/>
        <v>0.783666666666667</v>
      </c>
      <c r="G294" s="23">
        <f t="shared" si="30"/>
        <v>-0.309544787077827</v>
      </c>
    </row>
    <row r="295" s="4" customFormat="1" customHeight="1" spans="1:7">
      <c r="A295" s="16">
        <v>2100409</v>
      </c>
      <c r="B295" s="17" t="s">
        <v>348</v>
      </c>
      <c r="C295" s="18">
        <v>691</v>
      </c>
      <c r="D295" s="19">
        <v>300</v>
      </c>
      <c r="E295" s="18">
        <v>455</v>
      </c>
      <c r="F295" s="23">
        <f t="shared" si="31"/>
        <v>1.51666666666667</v>
      </c>
      <c r="G295" s="23">
        <f t="shared" si="30"/>
        <v>-0.341534008683068</v>
      </c>
    </row>
    <row r="296" s="4" customFormat="1" customHeight="1" spans="1:7">
      <c r="A296" s="16">
        <v>2100410</v>
      </c>
      <c r="B296" s="17" t="s">
        <v>349</v>
      </c>
      <c r="C296" s="18">
        <v>182</v>
      </c>
      <c r="D296" s="19">
        <v>180</v>
      </c>
      <c r="E296" s="18">
        <v>6</v>
      </c>
      <c r="F296" s="23">
        <f t="shared" si="31"/>
        <v>0.0333333333333333</v>
      </c>
      <c r="G296" s="23">
        <f t="shared" si="30"/>
        <v>-0.967032967032967</v>
      </c>
    </row>
    <row r="297" s="4" customFormat="1" customHeight="1" spans="1:7">
      <c r="A297" s="16">
        <v>2100499</v>
      </c>
      <c r="B297" s="17" t="s">
        <v>350</v>
      </c>
      <c r="C297" s="18">
        <v>999</v>
      </c>
      <c r="D297" s="19">
        <v>1700</v>
      </c>
      <c r="E297" s="18">
        <v>220</v>
      </c>
      <c r="F297" s="23">
        <f t="shared" si="31"/>
        <v>0.129411764705882</v>
      </c>
      <c r="G297" s="23">
        <f t="shared" si="30"/>
        <v>-0.77977977977978</v>
      </c>
    </row>
    <row r="298" s="4" customFormat="1" customHeight="1" spans="1:7">
      <c r="A298" s="16">
        <v>21007</v>
      </c>
      <c r="B298" s="17" t="s">
        <v>351</v>
      </c>
      <c r="C298" s="18">
        <v>2049</v>
      </c>
      <c r="D298" s="19">
        <v>1800</v>
      </c>
      <c r="E298" s="18">
        <v>1258</v>
      </c>
      <c r="F298" s="23">
        <f t="shared" si="31"/>
        <v>0.698888888888889</v>
      </c>
      <c r="G298" s="23">
        <f t="shared" si="30"/>
        <v>-0.386041971693509</v>
      </c>
    </row>
    <row r="299" s="4" customFormat="1" customHeight="1" spans="1:7">
      <c r="A299" s="16">
        <v>2100717</v>
      </c>
      <c r="B299" s="17" t="s">
        <v>352</v>
      </c>
      <c r="C299" s="18">
        <v>742</v>
      </c>
      <c r="D299" s="19">
        <v>600</v>
      </c>
      <c r="E299" s="18">
        <v>1155</v>
      </c>
      <c r="F299" s="23">
        <f t="shared" si="31"/>
        <v>1.925</v>
      </c>
      <c r="G299" s="23">
        <f t="shared" si="30"/>
        <v>0.556603773584906</v>
      </c>
    </row>
    <row r="300" s="4" customFormat="1" customHeight="1" spans="1:7">
      <c r="A300" s="16">
        <v>2100799</v>
      </c>
      <c r="B300" s="17" t="s">
        <v>353</v>
      </c>
      <c r="C300" s="18">
        <v>1307</v>
      </c>
      <c r="D300" s="19">
        <v>1200</v>
      </c>
      <c r="E300" s="18">
        <v>103</v>
      </c>
      <c r="F300" s="23">
        <f t="shared" si="31"/>
        <v>0.0858333333333333</v>
      </c>
      <c r="G300" s="23">
        <f t="shared" si="30"/>
        <v>-0.921193573068095</v>
      </c>
    </row>
    <row r="301" s="4" customFormat="1" customHeight="1" spans="1:7">
      <c r="A301" s="16" t="s">
        <v>354</v>
      </c>
      <c r="B301" s="17" t="s">
        <v>355</v>
      </c>
      <c r="C301" s="18">
        <v>7934</v>
      </c>
      <c r="D301" s="19">
        <v>8000</v>
      </c>
      <c r="E301" s="18">
        <v>9409</v>
      </c>
      <c r="F301" s="23">
        <f t="shared" si="31"/>
        <v>1.176125</v>
      </c>
      <c r="G301" s="23">
        <f t="shared" si="30"/>
        <v>0.185908747164104</v>
      </c>
    </row>
    <row r="302" s="4" customFormat="1" customHeight="1" spans="1:7">
      <c r="A302" s="16" t="s">
        <v>356</v>
      </c>
      <c r="B302" s="17" t="s">
        <v>357</v>
      </c>
      <c r="C302" s="18">
        <v>1812</v>
      </c>
      <c r="D302" s="19">
        <v>2500</v>
      </c>
      <c r="E302" s="18">
        <v>2212</v>
      </c>
      <c r="F302" s="23">
        <f t="shared" si="31"/>
        <v>0.8848</v>
      </c>
      <c r="G302" s="23">
        <f t="shared" si="30"/>
        <v>0.22075055187638</v>
      </c>
    </row>
    <row r="303" s="4" customFormat="1" customHeight="1" spans="1:7">
      <c r="A303" s="16" t="s">
        <v>358</v>
      </c>
      <c r="B303" s="17" t="s">
        <v>359</v>
      </c>
      <c r="C303" s="18">
        <v>4427</v>
      </c>
      <c r="D303" s="19">
        <v>4000</v>
      </c>
      <c r="E303" s="19">
        <v>5363</v>
      </c>
      <c r="F303" s="23">
        <f t="shared" si="31"/>
        <v>1.34075</v>
      </c>
      <c r="G303" s="23">
        <f t="shared" si="30"/>
        <v>0.211429862209171</v>
      </c>
    </row>
    <row r="304" s="4" customFormat="1" customHeight="1" spans="1:7">
      <c r="A304" s="16" t="s">
        <v>360</v>
      </c>
      <c r="B304" s="17" t="s">
        <v>361</v>
      </c>
      <c r="C304" s="18">
        <v>1695</v>
      </c>
      <c r="D304" s="19">
        <v>1500</v>
      </c>
      <c r="E304" s="18">
        <v>1834</v>
      </c>
      <c r="F304" s="23">
        <f t="shared" si="31"/>
        <v>1.22266666666667</v>
      </c>
      <c r="G304" s="23">
        <f t="shared" si="30"/>
        <v>0.0820058997050148</v>
      </c>
    </row>
    <row r="305" s="4" customFormat="1" customHeight="1" spans="1:7">
      <c r="A305" s="16" t="s">
        <v>362</v>
      </c>
      <c r="B305" s="17" t="s">
        <v>363</v>
      </c>
      <c r="C305" s="18">
        <v>6271</v>
      </c>
      <c r="D305" s="19">
        <v>6000</v>
      </c>
      <c r="E305" s="18">
        <v>8514</v>
      </c>
      <c r="F305" s="23">
        <f t="shared" si="31"/>
        <v>1.419</v>
      </c>
      <c r="G305" s="23">
        <f t="shared" si="30"/>
        <v>0.357678201243821</v>
      </c>
    </row>
    <row r="306" s="4" customFormat="1" customHeight="1" spans="1:7">
      <c r="A306" s="16">
        <v>2101201</v>
      </c>
      <c r="B306" s="17" t="s">
        <v>364</v>
      </c>
      <c r="C306" s="18"/>
      <c r="D306" s="19"/>
      <c r="E306" s="18">
        <v>2822</v>
      </c>
      <c r="F306" s="23"/>
      <c r="G306" s="23"/>
    </row>
    <row r="307" s="4" customFormat="1" customHeight="1" spans="1:7">
      <c r="A307" s="16" t="s">
        <v>365</v>
      </c>
      <c r="B307" s="17" t="s">
        <v>366</v>
      </c>
      <c r="C307" s="18">
        <v>6268</v>
      </c>
      <c r="D307" s="19">
        <v>6000</v>
      </c>
      <c r="E307" s="18">
        <v>5546</v>
      </c>
      <c r="F307" s="23">
        <f t="shared" ref="F307:F317" si="32">E307/D307*100%</f>
        <v>0.924333333333333</v>
      </c>
      <c r="G307" s="23">
        <f t="shared" ref="G307:G317" si="33">(E307/C307-1)*100%</f>
        <v>-0.115188257817486</v>
      </c>
    </row>
    <row r="308" s="4" customFormat="1" customHeight="1" spans="1:7">
      <c r="A308" s="16" t="s">
        <v>367</v>
      </c>
      <c r="B308" s="17" t="s">
        <v>368</v>
      </c>
      <c r="C308" s="18">
        <v>3</v>
      </c>
      <c r="D308" s="19"/>
      <c r="E308" s="18">
        <v>146</v>
      </c>
      <c r="F308" s="23"/>
      <c r="G308" s="23">
        <f t="shared" si="33"/>
        <v>47.6666666666667</v>
      </c>
    </row>
    <row r="309" s="4" customFormat="1" customHeight="1" spans="1:7">
      <c r="A309" s="16" t="s">
        <v>369</v>
      </c>
      <c r="B309" s="17" t="s">
        <v>370</v>
      </c>
      <c r="C309" s="18">
        <v>4986</v>
      </c>
      <c r="D309" s="19">
        <v>5800</v>
      </c>
      <c r="E309" s="18">
        <v>5930</v>
      </c>
      <c r="F309" s="23">
        <f t="shared" si="32"/>
        <v>1.02241379310345</v>
      </c>
      <c r="G309" s="23">
        <f t="shared" si="33"/>
        <v>0.189330124348175</v>
      </c>
    </row>
    <row r="310" s="4" customFormat="1" customHeight="1" spans="1:7">
      <c r="A310" s="16" t="s">
        <v>371</v>
      </c>
      <c r="B310" s="17" t="s">
        <v>372</v>
      </c>
      <c r="C310" s="18">
        <v>4986</v>
      </c>
      <c r="D310" s="19">
        <v>5800</v>
      </c>
      <c r="E310" s="18">
        <v>5930</v>
      </c>
      <c r="F310" s="23">
        <f t="shared" si="32"/>
        <v>1.02241379310345</v>
      </c>
      <c r="G310" s="23">
        <f t="shared" si="33"/>
        <v>0.189330124348175</v>
      </c>
    </row>
    <row r="311" s="4" customFormat="1" customHeight="1" spans="1:7">
      <c r="A311" s="16" t="s">
        <v>373</v>
      </c>
      <c r="B311" s="17" t="s">
        <v>374</v>
      </c>
      <c r="C311" s="18">
        <v>226</v>
      </c>
      <c r="D311" s="19">
        <v>200</v>
      </c>
      <c r="E311" s="18">
        <v>1048</v>
      </c>
      <c r="F311" s="23">
        <f t="shared" si="32"/>
        <v>5.24</v>
      </c>
      <c r="G311" s="23">
        <f t="shared" si="33"/>
        <v>3.63716814159292</v>
      </c>
    </row>
    <row r="312" s="4" customFormat="1" customHeight="1" spans="1:7">
      <c r="A312" s="16" t="s">
        <v>375</v>
      </c>
      <c r="B312" s="17" t="s">
        <v>376</v>
      </c>
      <c r="C312" s="18">
        <v>226</v>
      </c>
      <c r="D312" s="19">
        <v>200</v>
      </c>
      <c r="E312" s="18">
        <v>1048</v>
      </c>
      <c r="F312" s="23">
        <f t="shared" si="32"/>
        <v>5.24</v>
      </c>
      <c r="G312" s="23">
        <f t="shared" si="33"/>
        <v>3.63716814159292</v>
      </c>
    </row>
    <row r="313" s="4" customFormat="1" customHeight="1" spans="1:7">
      <c r="A313" s="16" t="s">
        <v>377</v>
      </c>
      <c r="B313" s="17" t="s">
        <v>378</v>
      </c>
      <c r="C313" s="18">
        <v>30</v>
      </c>
      <c r="D313" s="19">
        <v>3</v>
      </c>
      <c r="E313" s="18"/>
      <c r="F313" s="23">
        <f t="shared" si="32"/>
        <v>0</v>
      </c>
      <c r="G313" s="23">
        <f t="shared" si="33"/>
        <v>-1</v>
      </c>
    </row>
    <row r="314" s="4" customFormat="1" customHeight="1" spans="1:7">
      <c r="A314" s="16" t="s">
        <v>379</v>
      </c>
      <c r="B314" s="17" t="s">
        <v>380</v>
      </c>
      <c r="C314" s="18">
        <v>30</v>
      </c>
      <c r="D314" s="19">
        <v>3</v>
      </c>
      <c r="E314" s="18"/>
      <c r="F314" s="23">
        <f t="shared" si="32"/>
        <v>0</v>
      </c>
      <c r="G314" s="23">
        <f t="shared" si="33"/>
        <v>-1</v>
      </c>
    </row>
    <row r="315" s="4" customFormat="1" customHeight="1" spans="1:7">
      <c r="A315" s="16">
        <v>21017</v>
      </c>
      <c r="B315" s="17" t="s">
        <v>381</v>
      </c>
      <c r="C315" s="18">
        <v>360</v>
      </c>
      <c r="D315" s="19">
        <v>300</v>
      </c>
      <c r="E315" s="18">
        <v>110</v>
      </c>
      <c r="F315" s="23">
        <f t="shared" si="32"/>
        <v>0.366666666666667</v>
      </c>
      <c r="G315" s="23">
        <f t="shared" si="33"/>
        <v>-0.694444444444444</v>
      </c>
    </row>
    <row r="316" s="4" customFormat="1" customHeight="1" spans="1:7">
      <c r="A316" s="16">
        <v>2101704</v>
      </c>
      <c r="B316" s="17" t="s">
        <v>382</v>
      </c>
      <c r="C316" s="18">
        <v>83</v>
      </c>
      <c r="D316" s="19">
        <v>60</v>
      </c>
      <c r="E316" s="18">
        <v>110</v>
      </c>
      <c r="F316" s="23">
        <f t="shared" si="32"/>
        <v>1.83333333333333</v>
      </c>
      <c r="G316" s="23">
        <f t="shared" si="33"/>
        <v>0.325301204819277</v>
      </c>
    </row>
    <row r="317" s="4" customFormat="1" customHeight="1" spans="1:7">
      <c r="A317" s="16">
        <v>2101799</v>
      </c>
      <c r="B317" s="17" t="s">
        <v>383</v>
      </c>
      <c r="C317" s="18">
        <v>277</v>
      </c>
      <c r="D317" s="19">
        <v>240</v>
      </c>
      <c r="E317" s="18"/>
      <c r="F317" s="23">
        <f t="shared" si="32"/>
        <v>0</v>
      </c>
      <c r="G317" s="23">
        <f t="shared" si="33"/>
        <v>-1</v>
      </c>
    </row>
    <row r="318" s="4" customFormat="1" customHeight="1" spans="1:7">
      <c r="A318" s="16">
        <v>21019</v>
      </c>
      <c r="B318" s="17" t="s">
        <v>384</v>
      </c>
      <c r="C318" s="18"/>
      <c r="D318" s="19"/>
      <c r="E318" s="18">
        <v>5116</v>
      </c>
      <c r="F318" s="23"/>
      <c r="G318" s="23"/>
    </row>
    <row r="319" s="4" customFormat="1" customHeight="1" spans="1:7">
      <c r="A319" s="16">
        <v>2101999</v>
      </c>
      <c r="B319" s="17" t="s">
        <v>385</v>
      </c>
      <c r="C319" s="18"/>
      <c r="D319" s="19"/>
      <c r="E319" s="18">
        <v>5116</v>
      </c>
      <c r="F319" s="23"/>
      <c r="G319" s="23"/>
    </row>
    <row r="320" s="4" customFormat="1" customHeight="1" spans="1:7">
      <c r="A320" s="16" t="s">
        <v>386</v>
      </c>
      <c r="B320" s="17" t="s">
        <v>387</v>
      </c>
      <c r="C320" s="18">
        <v>550</v>
      </c>
      <c r="D320" s="19">
        <v>1500</v>
      </c>
      <c r="E320" s="18">
        <v>334</v>
      </c>
      <c r="F320" s="23">
        <f t="shared" ref="F320:F365" si="34">E320/D320*100%</f>
        <v>0.222666666666667</v>
      </c>
      <c r="G320" s="23">
        <f t="shared" ref="G320:G365" si="35">(E320/C320-1)*100%</f>
        <v>-0.392727272727273</v>
      </c>
    </row>
    <row r="321" s="4" customFormat="1" customHeight="1" spans="1:7">
      <c r="A321" s="16" t="s">
        <v>388</v>
      </c>
      <c r="B321" s="17" t="s">
        <v>389</v>
      </c>
      <c r="C321" s="18">
        <v>550</v>
      </c>
      <c r="D321" s="19">
        <v>1500</v>
      </c>
      <c r="E321" s="18">
        <v>334</v>
      </c>
      <c r="F321" s="23">
        <f t="shared" si="34"/>
        <v>0.222666666666667</v>
      </c>
      <c r="G321" s="23">
        <f t="shared" si="35"/>
        <v>-0.392727272727273</v>
      </c>
    </row>
    <row r="322" s="5" customFormat="1" customHeight="1" spans="1:7">
      <c r="A322" s="24" t="s">
        <v>390</v>
      </c>
      <c r="B322" s="25" t="s">
        <v>391</v>
      </c>
      <c r="C322" s="15">
        <f>C323+C326+C328+C332+C336+C341+C343</f>
        <v>12674</v>
      </c>
      <c r="D322" s="26">
        <f>D323+D326+D328+D332+D336+D341+D343</f>
        <v>9985</v>
      </c>
      <c r="E322" s="15">
        <f>E323+E326+E328+E332+E336+E341+E343</f>
        <v>20478</v>
      </c>
      <c r="F322" s="22">
        <f t="shared" si="34"/>
        <v>2.05087631447171</v>
      </c>
      <c r="G322" s="22">
        <f t="shared" si="35"/>
        <v>0.615748777023828</v>
      </c>
    </row>
    <row r="323" s="4" customFormat="1" customHeight="1" spans="1:7">
      <c r="A323" s="16" t="s">
        <v>392</v>
      </c>
      <c r="B323" s="17" t="s">
        <v>393</v>
      </c>
      <c r="C323" s="18">
        <v>4171</v>
      </c>
      <c r="D323" s="19">
        <v>4005</v>
      </c>
      <c r="E323" s="18">
        <v>4158</v>
      </c>
      <c r="F323" s="23">
        <f t="shared" si="34"/>
        <v>1.03820224719101</v>
      </c>
      <c r="G323" s="23">
        <f t="shared" si="35"/>
        <v>-0.00311675857108606</v>
      </c>
    </row>
    <row r="324" s="4" customFormat="1" customHeight="1" spans="1:7">
      <c r="A324" s="16" t="s">
        <v>394</v>
      </c>
      <c r="B324" s="17" t="s">
        <v>13</v>
      </c>
      <c r="C324" s="18">
        <v>4</v>
      </c>
      <c r="D324" s="19">
        <v>5</v>
      </c>
      <c r="E324" s="18"/>
      <c r="F324" s="23">
        <f t="shared" si="34"/>
        <v>0</v>
      </c>
      <c r="G324" s="23">
        <f t="shared" si="35"/>
        <v>-1</v>
      </c>
    </row>
    <row r="325" s="4" customFormat="1" customHeight="1" spans="1:7">
      <c r="A325" s="16" t="s">
        <v>395</v>
      </c>
      <c r="B325" s="17" t="s">
        <v>396</v>
      </c>
      <c r="C325" s="18">
        <v>4167</v>
      </c>
      <c r="D325" s="19">
        <v>4000</v>
      </c>
      <c r="E325" s="18">
        <v>4158</v>
      </c>
      <c r="F325" s="23">
        <f t="shared" si="34"/>
        <v>1.0395</v>
      </c>
      <c r="G325" s="23">
        <f t="shared" si="35"/>
        <v>-0.00215982721382291</v>
      </c>
    </row>
    <row r="326" s="4" customFormat="1" customHeight="1" spans="1:7">
      <c r="A326" s="16" t="s">
        <v>397</v>
      </c>
      <c r="B326" s="17" t="s">
        <v>398</v>
      </c>
      <c r="C326" s="18">
        <v>143</v>
      </c>
      <c r="D326" s="19">
        <v>120</v>
      </c>
      <c r="E326" s="18">
        <v>139</v>
      </c>
      <c r="F326" s="23">
        <f t="shared" si="34"/>
        <v>1.15833333333333</v>
      </c>
      <c r="G326" s="23">
        <f t="shared" si="35"/>
        <v>-0.027972027972028</v>
      </c>
    </row>
    <row r="327" s="4" customFormat="1" customHeight="1" spans="1:7">
      <c r="A327" s="16" t="s">
        <v>399</v>
      </c>
      <c r="B327" s="17" t="s">
        <v>400</v>
      </c>
      <c r="C327" s="18">
        <v>143</v>
      </c>
      <c r="D327" s="19">
        <v>120</v>
      </c>
      <c r="E327" s="18">
        <v>139</v>
      </c>
      <c r="F327" s="23">
        <f t="shared" si="34"/>
        <v>1.15833333333333</v>
      </c>
      <c r="G327" s="23">
        <f t="shared" si="35"/>
        <v>-0.027972027972028</v>
      </c>
    </row>
    <row r="328" s="4" customFormat="1" customHeight="1" spans="1:7">
      <c r="A328" s="16" t="s">
        <v>401</v>
      </c>
      <c r="B328" s="17" t="s">
        <v>402</v>
      </c>
      <c r="C328" s="18">
        <v>3617</v>
      </c>
      <c r="D328" s="19">
        <v>1410</v>
      </c>
      <c r="E328" s="18">
        <v>5533</v>
      </c>
      <c r="F328" s="23">
        <f t="shared" si="34"/>
        <v>3.9241134751773</v>
      </c>
      <c r="G328" s="23">
        <f t="shared" si="35"/>
        <v>0.529720763063312</v>
      </c>
    </row>
    <row r="329" s="4" customFormat="1" customHeight="1" spans="1:7">
      <c r="A329" s="16" t="s">
        <v>403</v>
      </c>
      <c r="B329" s="17" t="s">
        <v>404</v>
      </c>
      <c r="C329" s="18">
        <v>112</v>
      </c>
      <c r="D329" s="19">
        <v>10</v>
      </c>
      <c r="E329" s="18">
        <v>1585</v>
      </c>
      <c r="F329" s="23">
        <f t="shared" si="34"/>
        <v>158.5</v>
      </c>
      <c r="G329" s="23">
        <f t="shared" si="35"/>
        <v>13.1517857142857</v>
      </c>
    </row>
    <row r="330" s="4" customFormat="1" customHeight="1" spans="1:7">
      <c r="A330" s="16" t="s">
        <v>405</v>
      </c>
      <c r="B330" s="17" t="s">
        <v>406</v>
      </c>
      <c r="C330" s="18">
        <v>3294</v>
      </c>
      <c r="D330" s="19">
        <v>1200</v>
      </c>
      <c r="E330" s="18">
        <v>3842</v>
      </c>
      <c r="F330" s="23">
        <f t="shared" si="34"/>
        <v>3.20166666666667</v>
      </c>
      <c r="G330" s="23">
        <f t="shared" si="35"/>
        <v>0.166363084395871</v>
      </c>
    </row>
    <row r="331" s="4" customFormat="1" customHeight="1" spans="1:7">
      <c r="A331" s="16" t="s">
        <v>407</v>
      </c>
      <c r="B331" s="17" t="s">
        <v>408</v>
      </c>
      <c r="C331" s="18">
        <v>211</v>
      </c>
      <c r="D331" s="19">
        <v>200</v>
      </c>
      <c r="E331" s="18">
        <v>106</v>
      </c>
      <c r="F331" s="23">
        <f t="shared" si="34"/>
        <v>0.53</v>
      </c>
      <c r="G331" s="23">
        <f t="shared" si="35"/>
        <v>-0.497630331753555</v>
      </c>
    </row>
    <row r="332" s="4" customFormat="1" customHeight="1" spans="1:7">
      <c r="A332" s="16" t="s">
        <v>409</v>
      </c>
      <c r="B332" s="17" t="s">
        <v>410</v>
      </c>
      <c r="C332" s="18">
        <v>3151</v>
      </c>
      <c r="D332" s="19">
        <v>3020</v>
      </c>
      <c r="E332" s="18">
        <v>7053</v>
      </c>
      <c r="F332" s="23">
        <f t="shared" si="34"/>
        <v>2.33543046357616</v>
      </c>
      <c r="G332" s="23">
        <f t="shared" si="35"/>
        <v>1.23833703586163</v>
      </c>
    </row>
    <row r="333" s="4" customFormat="1" customHeight="1" spans="1:7">
      <c r="A333" s="16">
        <v>2110401</v>
      </c>
      <c r="B333" s="17" t="s">
        <v>411</v>
      </c>
      <c r="C333" s="18">
        <v>25</v>
      </c>
      <c r="D333" s="19">
        <v>10</v>
      </c>
      <c r="E333" s="18">
        <v>4260</v>
      </c>
      <c r="F333" s="23">
        <f t="shared" si="34"/>
        <v>426</v>
      </c>
      <c r="G333" s="23">
        <f t="shared" si="35"/>
        <v>169.4</v>
      </c>
    </row>
    <row r="334" s="4" customFormat="1" customHeight="1" spans="1:7">
      <c r="A334" s="16" t="s">
        <v>412</v>
      </c>
      <c r="B334" s="17" t="s">
        <v>413</v>
      </c>
      <c r="C334" s="18">
        <v>3120</v>
      </c>
      <c r="D334" s="19">
        <v>3000</v>
      </c>
      <c r="E334" s="18">
        <v>2793</v>
      </c>
      <c r="F334" s="23">
        <f t="shared" si="34"/>
        <v>0.931</v>
      </c>
      <c r="G334" s="23">
        <f t="shared" si="35"/>
        <v>-0.104807692307692</v>
      </c>
    </row>
    <row r="335" s="4" customFormat="1" customHeight="1" spans="1:7">
      <c r="A335" s="16">
        <v>2110499</v>
      </c>
      <c r="B335" s="17" t="s">
        <v>414</v>
      </c>
      <c r="C335" s="18">
        <v>6</v>
      </c>
      <c r="D335" s="19">
        <v>10</v>
      </c>
      <c r="E335" s="18"/>
      <c r="F335" s="23">
        <f t="shared" si="34"/>
        <v>0</v>
      </c>
      <c r="G335" s="23">
        <f t="shared" si="35"/>
        <v>-1</v>
      </c>
    </row>
    <row r="336" s="4" customFormat="1" customHeight="1" spans="1:7">
      <c r="A336" s="16" t="s">
        <v>415</v>
      </c>
      <c r="B336" s="17" t="s">
        <v>416</v>
      </c>
      <c r="C336" s="18">
        <v>1384</v>
      </c>
      <c r="D336" s="18">
        <f>SUM(D337:D340)</f>
        <v>1210</v>
      </c>
      <c r="E336" s="18">
        <v>2787</v>
      </c>
      <c r="F336" s="23">
        <f t="shared" si="34"/>
        <v>2.30330578512397</v>
      </c>
      <c r="G336" s="23">
        <f t="shared" si="35"/>
        <v>1.01372832369942</v>
      </c>
    </row>
    <row r="337" s="4" customFormat="1" customHeight="1" spans="1:7">
      <c r="A337" s="16" t="s">
        <v>417</v>
      </c>
      <c r="B337" s="17" t="s">
        <v>418</v>
      </c>
      <c r="C337" s="18">
        <v>1092</v>
      </c>
      <c r="D337" s="19">
        <v>1000</v>
      </c>
      <c r="E337" s="18">
        <v>2668</v>
      </c>
      <c r="F337" s="23">
        <f t="shared" si="34"/>
        <v>2.668</v>
      </c>
      <c r="G337" s="23">
        <f t="shared" si="35"/>
        <v>1.44322344322344</v>
      </c>
    </row>
    <row r="338" s="4" customFormat="1" customHeight="1" spans="1:7">
      <c r="A338" s="16" t="s">
        <v>419</v>
      </c>
      <c r="B338" s="17" t="s">
        <v>420</v>
      </c>
      <c r="C338" s="18">
        <v>219</v>
      </c>
      <c r="D338" s="19">
        <v>150</v>
      </c>
      <c r="E338" s="18">
        <v>117</v>
      </c>
      <c r="F338" s="23">
        <f t="shared" si="34"/>
        <v>0.78</v>
      </c>
      <c r="G338" s="23">
        <f t="shared" si="35"/>
        <v>-0.465753424657534</v>
      </c>
    </row>
    <row r="339" s="4" customFormat="1" customHeight="1" spans="1:7">
      <c r="A339" s="16" t="s">
        <v>421</v>
      </c>
      <c r="B339" s="17" t="s">
        <v>422</v>
      </c>
      <c r="C339" s="18">
        <v>35</v>
      </c>
      <c r="D339" s="19">
        <v>30</v>
      </c>
      <c r="E339" s="18">
        <v>2</v>
      </c>
      <c r="F339" s="23">
        <f t="shared" si="34"/>
        <v>0.0666666666666667</v>
      </c>
      <c r="G339" s="23">
        <f t="shared" si="35"/>
        <v>-0.942857142857143</v>
      </c>
    </row>
    <row r="340" s="4" customFormat="1" customHeight="1" spans="1:7">
      <c r="A340" s="16" t="s">
        <v>423</v>
      </c>
      <c r="B340" s="17" t="s">
        <v>424</v>
      </c>
      <c r="C340" s="18">
        <v>38</v>
      </c>
      <c r="D340" s="19">
        <v>30</v>
      </c>
      <c r="E340" s="18"/>
      <c r="F340" s="23">
        <f t="shared" si="34"/>
        <v>0</v>
      </c>
      <c r="G340" s="23">
        <f t="shared" si="35"/>
        <v>-1</v>
      </c>
    </row>
    <row r="341" s="4" customFormat="1" customHeight="1" spans="1:7">
      <c r="A341" s="16" t="s">
        <v>425</v>
      </c>
      <c r="B341" s="17" t="s">
        <v>426</v>
      </c>
      <c r="C341" s="18">
        <v>16</v>
      </c>
      <c r="D341" s="19">
        <v>20</v>
      </c>
      <c r="E341" s="18">
        <v>25</v>
      </c>
      <c r="F341" s="23">
        <f t="shared" si="34"/>
        <v>1.25</v>
      </c>
      <c r="G341" s="23">
        <f t="shared" si="35"/>
        <v>0.5625</v>
      </c>
    </row>
    <row r="342" s="4" customFormat="1" customHeight="1" spans="1:7">
      <c r="A342" s="16" t="s">
        <v>427</v>
      </c>
      <c r="B342" s="17" t="s">
        <v>428</v>
      </c>
      <c r="C342" s="18">
        <v>16</v>
      </c>
      <c r="D342" s="19">
        <v>20</v>
      </c>
      <c r="E342" s="18">
        <v>25</v>
      </c>
      <c r="F342" s="23">
        <f t="shared" si="34"/>
        <v>1.25</v>
      </c>
      <c r="G342" s="23">
        <f t="shared" si="35"/>
        <v>0.5625</v>
      </c>
    </row>
    <row r="343" s="4" customFormat="1" customHeight="1" spans="1:7">
      <c r="A343" s="16" t="s">
        <v>429</v>
      </c>
      <c r="B343" s="17" t="s">
        <v>430</v>
      </c>
      <c r="C343" s="18">
        <v>192</v>
      </c>
      <c r="D343" s="19">
        <v>200</v>
      </c>
      <c r="E343" s="18">
        <v>783</v>
      </c>
      <c r="F343" s="23">
        <f t="shared" si="34"/>
        <v>3.915</v>
      </c>
      <c r="G343" s="23">
        <f t="shared" si="35"/>
        <v>3.078125</v>
      </c>
    </row>
    <row r="344" s="4" customFormat="1" customHeight="1" spans="1:7">
      <c r="A344" s="16" t="s">
        <v>431</v>
      </c>
      <c r="B344" s="17" t="s">
        <v>432</v>
      </c>
      <c r="C344" s="18">
        <v>192</v>
      </c>
      <c r="D344" s="19">
        <v>200</v>
      </c>
      <c r="E344" s="18">
        <v>783</v>
      </c>
      <c r="F344" s="23">
        <f t="shared" si="34"/>
        <v>3.915</v>
      </c>
      <c r="G344" s="23">
        <f t="shared" si="35"/>
        <v>3.078125</v>
      </c>
    </row>
    <row r="345" s="5" customFormat="1" customHeight="1" spans="1:7">
      <c r="A345" s="24" t="s">
        <v>433</v>
      </c>
      <c r="B345" s="25" t="s">
        <v>434</v>
      </c>
      <c r="C345" s="15">
        <f>C346+C354+C357+C359+C361</f>
        <v>17429</v>
      </c>
      <c r="D345" s="15">
        <f>D346+D354+D357+D359+D361</f>
        <v>20680</v>
      </c>
      <c r="E345" s="15">
        <f>E346+E354+E357+E359+E361</f>
        <v>23083</v>
      </c>
      <c r="F345" s="22">
        <f t="shared" si="34"/>
        <v>1.11619922630561</v>
      </c>
      <c r="G345" s="22">
        <f t="shared" si="35"/>
        <v>0.324401858970681</v>
      </c>
    </row>
    <row r="346" s="4" customFormat="1" customHeight="1" spans="1:7">
      <c r="A346" s="16" t="s">
        <v>435</v>
      </c>
      <c r="B346" s="17" t="s">
        <v>436</v>
      </c>
      <c r="C346" s="18">
        <v>4382</v>
      </c>
      <c r="D346" s="18">
        <f>SUM(D347:D353)</f>
        <v>4000</v>
      </c>
      <c r="E346" s="18">
        <v>8434</v>
      </c>
      <c r="F346" s="23">
        <f t="shared" si="34"/>
        <v>2.1085</v>
      </c>
      <c r="G346" s="23">
        <f t="shared" si="35"/>
        <v>0.924691921497033</v>
      </c>
    </row>
    <row r="347" s="4" customFormat="1" customHeight="1" spans="1:7">
      <c r="A347" s="16" t="s">
        <v>437</v>
      </c>
      <c r="B347" s="17" t="s">
        <v>13</v>
      </c>
      <c r="C347" s="18">
        <v>699</v>
      </c>
      <c r="D347" s="19">
        <v>600</v>
      </c>
      <c r="E347" s="18">
        <v>1286</v>
      </c>
      <c r="F347" s="23">
        <f t="shared" si="34"/>
        <v>2.14333333333333</v>
      </c>
      <c r="G347" s="23">
        <f t="shared" si="35"/>
        <v>0.839771101573677</v>
      </c>
    </row>
    <row r="348" s="4" customFormat="1" customHeight="1" spans="1:7">
      <c r="A348" s="16" t="s">
        <v>438</v>
      </c>
      <c r="B348" s="17" t="s">
        <v>15</v>
      </c>
      <c r="C348" s="18">
        <v>115</v>
      </c>
      <c r="D348" s="19">
        <v>100</v>
      </c>
      <c r="E348" s="18">
        <v>81</v>
      </c>
      <c r="F348" s="23">
        <f t="shared" si="34"/>
        <v>0.81</v>
      </c>
      <c r="G348" s="23">
        <f t="shared" si="35"/>
        <v>-0.295652173913043</v>
      </c>
    </row>
    <row r="349" s="4" customFormat="1" customHeight="1" spans="1:7">
      <c r="A349" s="16" t="s">
        <v>439</v>
      </c>
      <c r="B349" s="17" t="s">
        <v>17</v>
      </c>
      <c r="C349" s="18">
        <v>161</v>
      </c>
      <c r="D349" s="19">
        <v>150</v>
      </c>
      <c r="E349" s="18">
        <v>71</v>
      </c>
      <c r="F349" s="23">
        <f t="shared" si="34"/>
        <v>0.473333333333333</v>
      </c>
      <c r="G349" s="23">
        <f t="shared" si="35"/>
        <v>-0.559006211180124</v>
      </c>
    </row>
    <row r="350" s="4" customFormat="1" customHeight="1" spans="1:7">
      <c r="A350" s="16" t="s">
        <v>440</v>
      </c>
      <c r="B350" s="17" t="s">
        <v>441</v>
      </c>
      <c r="C350" s="18">
        <v>953</v>
      </c>
      <c r="D350" s="19">
        <v>900</v>
      </c>
      <c r="E350" s="18">
        <v>967</v>
      </c>
      <c r="F350" s="23">
        <f t="shared" si="34"/>
        <v>1.07444444444444</v>
      </c>
      <c r="G350" s="23">
        <f t="shared" si="35"/>
        <v>0.0146904512067156</v>
      </c>
    </row>
    <row r="351" s="4" customFormat="1" customHeight="1" spans="1:7">
      <c r="A351" s="16" t="s">
        <v>442</v>
      </c>
      <c r="B351" s="17" t="s">
        <v>443</v>
      </c>
      <c r="C351" s="18">
        <v>338</v>
      </c>
      <c r="D351" s="19">
        <v>300</v>
      </c>
      <c r="E351" s="18">
        <v>608</v>
      </c>
      <c r="F351" s="23">
        <f t="shared" si="34"/>
        <v>2.02666666666667</v>
      </c>
      <c r="G351" s="23">
        <f t="shared" si="35"/>
        <v>0.798816568047337</v>
      </c>
    </row>
    <row r="352" s="4" customFormat="1" customHeight="1" spans="1:7">
      <c r="A352" s="16" t="s">
        <v>444</v>
      </c>
      <c r="B352" s="17" t="s">
        <v>445</v>
      </c>
      <c r="C352" s="18">
        <v>800</v>
      </c>
      <c r="D352" s="19">
        <v>750</v>
      </c>
      <c r="E352" s="18">
        <v>927</v>
      </c>
      <c r="F352" s="23">
        <f t="shared" si="34"/>
        <v>1.236</v>
      </c>
      <c r="G352" s="23">
        <f t="shared" si="35"/>
        <v>0.15875</v>
      </c>
    </row>
    <row r="353" s="4" customFormat="1" customHeight="1" spans="1:7">
      <c r="A353" s="16" t="s">
        <v>446</v>
      </c>
      <c r="B353" s="17" t="s">
        <v>447</v>
      </c>
      <c r="C353" s="18">
        <v>1316</v>
      </c>
      <c r="D353" s="19">
        <v>1200</v>
      </c>
      <c r="E353" s="18">
        <v>4494</v>
      </c>
      <c r="F353" s="23">
        <f t="shared" si="34"/>
        <v>3.745</v>
      </c>
      <c r="G353" s="23">
        <f t="shared" si="35"/>
        <v>2.41489361702128</v>
      </c>
    </row>
    <row r="354" s="4" customFormat="1" customHeight="1" spans="1:7">
      <c r="A354" s="16" t="s">
        <v>448</v>
      </c>
      <c r="B354" s="17" t="s">
        <v>449</v>
      </c>
      <c r="C354" s="18">
        <v>7000</v>
      </c>
      <c r="D354" s="19">
        <v>9000</v>
      </c>
      <c r="E354" s="19">
        <v>7198</v>
      </c>
      <c r="F354" s="23">
        <f t="shared" si="34"/>
        <v>0.799777777777778</v>
      </c>
      <c r="G354" s="23">
        <f t="shared" si="35"/>
        <v>0.0282857142857142</v>
      </c>
    </row>
    <row r="355" s="4" customFormat="1" customHeight="1" spans="1:7">
      <c r="A355" s="16" t="s">
        <v>450</v>
      </c>
      <c r="B355" s="17" t="s">
        <v>451</v>
      </c>
      <c r="C355" s="18">
        <v>1270</v>
      </c>
      <c r="D355" s="19">
        <v>1000</v>
      </c>
      <c r="E355" s="18">
        <v>1412</v>
      </c>
      <c r="F355" s="23">
        <f t="shared" si="34"/>
        <v>1.412</v>
      </c>
      <c r="G355" s="23">
        <f t="shared" si="35"/>
        <v>0.111811023622047</v>
      </c>
    </row>
    <row r="356" s="4" customFormat="1" customHeight="1" spans="1:7">
      <c r="A356" s="16" t="s">
        <v>452</v>
      </c>
      <c r="B356" s="17" t="s">
        <v>453</v>
      </c>
      <c r="C356" s="18">
        <v>5730</v>
      </c>
      <c r="D356" s="19">
        <v>8000</v>
      </c>
      <c r="E356" s="18">
        <v>5786</v>
      </c>
      <c r="F356" s="23">
        <f t="shared" si="34"/>
        <v>0.72325</v>
      </c>
      <c r="G356" s="23">
        <f t="shared" si="35"/>
        <v>0.00977312390924956</v>
      </c>
    </row>
    <row r="357" s="4" customFormat="1" customHeight="1" spans="1:7">
      <c r="A357" s="16" t="s">
        <v>454</v>
      </c>
      <c r="B357" s="17" t="s">
        <v>455</v>
      </c>
      <c r="C357" s="18">
        <v>5218</v>
      </c>
      <c r="D357" s="19">
        <v>5000</v>
      </c>
      <c r="E357" s="18">
        <v>6929</v>
      </c>
      <c r="F357" s="23">
        <f t="shared" si="34"/>
        <v>1.3858</v>
      </c>
      <c r="G357" s="23">
        <f t="shared" si="35"/>
        <v>0.327903411268685</v>
      </c>
    </row>
    <row r="358" s="4" customFormat="1" customHeight="1" spans="1:7">
      <c r="A358" s="16" t="s">
        <v>456</v>
      </c>
      <c r="B358" s="17" t="s">
        <v>457</v>
      </c>
      <c r="C358" s="18">
        <v>5218</v>
      </c>
      <c r="D358" s="19">
        <v>5000</v>
      </c>
      <c r="E358" s="18">
        <v>6929</v>
      </c>
      <c r="F358" s="23">
        <f t="shared" si="34"/>
        <v>1.3858</v>
      </c>
      <c r="G358" s="23">
        <f t="shared" si="35"/>
        <v>0.327903411268685</v>
      </c>
    </row>
    <row r="359" s="4" customFormat="1" customHeight="1" spans="1:7">
      <c r="A359" s="16" t="s">
        <v>458</v>
      </c>
      <c r="B359" s="17" t="s">
        <v>459</v>
      </c>
      <c r="C359" s="18">
        <v>127</v>
      </c>
      <c r="D359" s="19">
        <v>80</v>
      </c>
      <c r="E359" s="18">
        <v>372</v>
      </c>
      <c r="F359" s="23">
        <f t="shared" si="34"/>
        <v>4.65</v>
      </c>
      <c r="G359" s="23">
        <f t="shared" si="35"/>
        <v>1.92913385826772</v>
      </c>
    </row>
    <row r="360" s="4" customFormat="1" customHeight="1" spans="1:7">
      <c r="A360" s="16" t="s">
        <v>460</v>
      </c>
      <c r="B360" s="17" t="s">
        <v>461</v>
      </c>
      <c r="C360" s="18">
        <v>127</v>
      </c>
      <c r="D360" s="19">
        <v>80</v>
      </c>
      <c r="E360" s="18">
        <v>372</v>
      </c>
      <c r="F360" s="23">
        <f t="shared" si="34"/>
        <v>4.65</v>
      </c>
      <c r="G360" s="23">
        <f t="shared" si="35"/>
        <v>1.92913385826772</v>
      </c>
    </row>
    <row r="361" s="4" customFormat="1" customHeight="1" spans="1:7">
      <c r="A361" s="16" t="s">
        <v>462</v>
      </c>
      <c r="B361" s="17" t="s">
        <v>463</v>
      </c>
      <c r="C361" s="18">
        <v>702</v>
      </c>
      <c r="D361" s="19">
        <v>2600</v>
      </c>
      <c r="E361" s="18">
        <v>150</v>
      </c>
      <c r="F361" s="23">
        <f t="shared" si="34"/>
        <v>0.0576923076923077</v>
      </c>
      <c r="G361" s="23">
        <f t="shared" si="35"/>
        <v>-0.786324786324786</v>
      </c>
    </row>
    <row r="362" s="4" customFormat="1" customHeight="1" spans="1:7">
      <c r="A362" s="16" t="s">
        <v>464</v>
      </c>
      <c r="B362" s="17" t="s">
        <v>465</v>
      </c>
      <c r="C362" s="18">
        <v>702</v>
      </c>
      <c r="D362" s="19">
        <v>2600</v>
      </c>
      <c r="E362" s="18">
        <v>150</v>
      </c>
      <c r="F362" s="23">
        <f t="shared" si="34"/>
        <v>0.0576923076923077</v>
      </c>
      <c r="G362" s="23">
        <f t="shared" si="35"/>
        <v>-0.786324786324786</v>
      </c>
    </row>
    <row r="363" s="5" customFormat="1" customHeight="1" spans="1:7">
      <c r="A363" s="24" t="s">
        <v>466</v>
      </c>
      <c r="B363" s="25" t="s">
        <v>467</v>
      </c>
      <c r="C363" s="15">
        <f>C364+C383+C396+C412+C418+C423+C428+C426</f>
        <v>142578</v>
      </c>
      <c r="D363" s="15">
        <f>D364+D383+D396+D412+D418+D423+D428+D426</f>
        <v>78449</v>
      </c>
      <c r="E363" s="15">
        <f>E364+E383+E396+E412+E418+E423+E428+E426</f>
        <v>65052</v>
      </c>
      <c r="F363" s="22">
        <f t="shared" si="34"/>
        <v>0.829226631314612</v>
      </c>
      <c r="G363" s="22">
        <f t="shared" si="35"/>
        <v>-0.543744476707486</v>
      </c>
    </row>
    <row r="364" s="4" customFormat="1" customHeight="1" spans="1:7">
      <c r="A364" s="16" t="s">
        <v>468</v>
      </c>
      <c r="B364" s="17" t="s">
        <v>469</v>
      </c>
      <c r="C364" s="19">
        <v>32467</v>
      </c>
      <c r="D364" s="18">
        <f>SUM(D365:D382)</f>
        <v>26987</v>
      </c>
      <c r="E364" s="19">
        <v>25559</v>
      </c>
      <c r="F364" s="23">
        <f t="shared" si="34"/>
        <v>0.947085633823693</v>
      </c>
      <c r="G364" s="23">
        <f t="shared" si="35"/>
        <v>-0.212769889426187</v>
      </c>
    </row>
    <row r="365" s="4" customFormat="1" customHeight="1" spans="1:7">
      <c r="A365" s="16" t="s">
        <v>470</v>
      </c>
      <c r="B365" s="17" t="s">
        <v>13</v>
      </c>
      <c r="C365" s="18">
        <v>1659</v>
      </c>
      <c r="D365" s="19">
        <v>1500</v>
      </c>
      <c r="E365" s="18">
        <v>3502</v>
      </c>
      <c r="F365" s="23">
        <f t="shared" si="34"/>
        <v>2.33466666666667</v>
      </c>
      <c r="G365" s="23">
        <f t="shared" si="35"/>
        <v>1.11091018685955</v>
      </c>
    </row>
    <row r="366" s="4" customFormat="1" customHeight="1" spans="1:7">
      <c r="A366" s="16" t="s">
        <v>471</v>
      </c>
      <c r="B366" s="17" t="s">
        <v>15</v>
      </c>
      <c r="C366" s="18"/>
      <c r="D366" s="19"/>
      <c r="E366" s="18">
        <v>13</v>
      </c>
      <c r="F366" s="23"/>
      <c r="G366" s="23"/>
    </row>
    <row r="367" s="4" customFormat="1" customHeight="1" spans="1:7">
      <c r="A367" s="16" t="s">
        <v>472</v>
      </c>
      <c r="B367" s="17" t="s">
        <v>32</v>
      </c>
      <c r="C367" s="18">
        <v>630</v>
      </c>
      <c r="D367" s="19">
        <v>500</v>
      </c>
      <c r="E367" s="18">
        <v>931</v>
      </c>
      <c r="F367" s="23">
        <f t="shared" ref="F367:F379" si="36">E367/D367*100%</f>
        <v>1.862</v>
      </c>
      <c r="G367" s="23">
        <f t="shared" ref="G367:G378" si="37">(E367/C367-1)*100%</f>
        <v>0.477777777777778</v>
      </c>
    </row>
    <row r="368" s="4" customFormat="1" customHeight="1" spans="1:7">
      <c r="A368" s="16" t="s">
        <v>473</v>
      </c>
      <c r="B368" s="17" t="s">
        <v>474</v>
      </c>
      <c r="C368" s="18">
        <v>1287</v>
      </c>
      <c r="D368" s="19">
        <v>1200</v>
      </c>
      <c r="E368" s="18">
        <v>341</v>
      </c>
      <c r="F368" s="23">
        <f t="shared" si="36"/>
        <v>0.284166666666667</v>
      </c>
      <c r="G368" s="23">
        <f t="shared" si="37"/>
        <v>-0.735042735042735</v>
      </c>
    </row>
    <row r="369" s="4" customFormat="1" customHeight="1" spans="1:7">
      <c r="A369" s="16" t="s">
        <v>475</v>
      </c>
      <c r="B369" s="17" t="s">
        <v>476</v>
      </c>
      <c r="C369" s="18">
        <v>206</v>
      </c>
      <c r="D369" s="19">
        <v>200</v>
      </c>
      <c r="E369" s="18">
        <v>384</v>
      </c>
      <c r="F369" s="23">
        <f t="shared" si="36"/>
        <v>1.92</v>
      </c>
      <c r="G369" s="23">
        <f t="shared" si="37"/>
        <v>0.864077669902913</v>
      </c>
    </row>
    <row r="370" s="4" customFormat="1" customHeight="1" spans="1:7">
      <c r="A370" s="16" t="s">
        <v>477</v>
      </c>
      <c r="B370" s="17" t="s">
        <v>478</v>
      </c>
      <c r="C370" s="18">
        <v>175</v>
      </c>
      <c r="D370" s="19">
        <v>150</v>
      </c>
      <c r="E370" s="18">
        <v>99</v>
      </c>
      <c r="F370" s="23">
        <f t="shared" si="36"/>
        <v>0.66</v>
      </c>
      <c r="G370" s="23">
        <f t="shared" si="37"/>
        <v>-0.434285714285714</v>
      </c>
    </row>
    <row r="371" s="4" customFormat="1" customHeight="1" spans="1:7">
      <c r="A371" s="16" t="s">
        <v>479</v>
      </c>
      <c r="B371" s="17" t="s">
        <v>480</v>
      </c>
      <c r="C371" s="18">
        <v>8</v>
      </c>
      <c r="D371" s="19">
        <v>5</v>
      </c>
      <c r="E371" s="18">
        <v>12</v>
      </c>
      <c r="F371" s="23">
        <f t="shared" si="36"/>
        <v>2.4</v>
      </c>
      <c r="G371" s="23">
        <f t="shared" si="37"/>
        <v>0.5</v>
      </c>
    </row>
    <row r="372" s="4" customFormat="1" customHeight="1" spans="1:7">
      <c r="A372" s="16" t="s">
        <v>481</v>
      </c>
      <c r="B372" s="17" t="s">
        <v>482</v>
      </c>
      <c r="C372" s="18">
        <v>10</v>
      </c>
      <c r="D372" s="19">
        <v>12</v>
      </c>
      <c r="E372" s="18">
        <v>24</v>
      </c>
      <c r="F372" s="23">
        <f t="shared" si="36"/>
        <v>2</v>
      </c>
      <c r="G372" s="23">
        <f t="shared" si="37"/>
        <v>1.4</v>
      </c>
    </row>
    <row r="373" s="4" customFormat="1" customHeight="1" spans="1:7">
      <c r="A373" s="16" t="s">
        <v>483</v>
      </c>
      <c r="B373" s="17" t="s">
        <v>484</v>
      </c>
      <c r="C373" s="18">
        <v>112</v>
      </c>
      <c r="D373" s="19">
        <v>40</v>
      </c>
      <c r="E373" s="18">
        <v>357</v>
      </c>
      <c r="F373" s="23">
        <f t="shared" si="36"/>
        <v>8.925</v>
      </c>
      <c r="G373" s="23">
        <f t="shared" si="37"/>
        <v>2.1875</v>
      </c>
    </row>
    <row r="374" s="4" customFormat="1" customHeight="1" spans="1:7">
      <c r="A374" s="16">
        <v>2130120</v>
      </c>
      <c r="B374" s="17" t="s">
        <v>485</v>
      </c>
      <c r="C374" s="18">
        <v>5845</v>
      </c>
      <c r="D374" s="19">
        <v>5000</v>
      </c>
      <c r="E374" s="18">
        <v>5981</v>
      </c>
      <c r="F374" s="23">
        <f t="shared" si="36"/>
        <v>1.1962</v>
      </c>
      <c r="G374" s="23">
        <f t="shared" si="37"/>
        <v>0.0232677502138581</v>
      </c>
    </row>
    <row r="375" s="4" customFormat="1" customHeight="1" spans="1:7">
      <c r="A375" s="16" t="s">
        <v>486</v>
      </c>
      <c r="B375" s="17" t="s">
        <v>487</v>
      </c>
      <c r="C375" s="18">
        <v>9779</v>
      </c>
      <c r="D375" s="19">
        <v>8000</v>
      </c>
      <c r="E375" s="18">
        <v>5028</v>
      </c>
      <c r="F375" s="23">
        <f t="shared" si="36"/>
        <v>0.6285</v>
      </c>
      <c r="G375" s="23">
        <f t="shared" si="37"/>
        <v>-0.485836997648021</v>
      </c>
    </row>
    <row r="376" s="4" customFormat="1" customHeight="1" spans="1:7">
      <c r="A376" s="16">
        <v>2130124</v>
      </c>
      <c r="B376" s="17" t="s">
        <v>488</v>
      </c>
      <c r="C376" s="18">
        <v>195</v>
      </c>
      <c r="D376" s="19">
        <v>100</v>
      </c>
      <c r="E376" s="18">
        <v>212</v>
      </c>
      <c r="F376" s="23">
        <f t="shared" si="36"/>
        <v>2.12</v>
      </c>
      <c r="G376" s="23">
        <f t="shared" si="37"/>
        <v>0.0871794871794871</v>
      </c>
    </row>
    <row r="377" s="4" customFormat="1" customHeight="1" spans="1:7">
      <c r="A377" s="16">
        <v>2130125</v>
      </c>
      <c r="B377" s="17" t="s">
        <v>489</v>
      </c>
      <c r="C377" s="18">
        <v>238</v>
      </c>
      <c r="D377" s="19">
        <v>200</v>
      </c>
      <c r="E377" s="18">
        <v>2</v>
      </c>
      <c r="F377" s="23">
        <f t="shared" si="36"/>
        <v>0.01</v>
      </c>
      <c r="G377" s="23">
        <f t="shared" si="37"/>
        <v>-0.991596638655462</v>
      </c>
    </row>
    <row r="378" s="4" customFormat="1" customHeight="1" spans="1:7">
      <c r="A378" s="16" t="s">
        <v>490</v>
      </c>
      <c r="B378" s="17" t="s">
        <v>491</v>
      </c>
      <c r="C378" s="18">
        <v>1031</v>
      </c>
      <c r="D378" s="19">
        <v>800</v>
      </c>
      <c r="E378" s="18">
        <v>1775</v>
      </c>
      <c r="F378" s="23">
        <f t="shared" si="36"/>
        <v>2.21875</v>
      </c>
      <c r="G378" s="23">
        <f t="shared" si="37"/>
        <v>0.721629485935984</v>
      </c>
    </row>
    <row r="379" s="4" customFormat="1" customHeight="1" spans="1:7">
      <c r="A379" s="16">
        <v>2130148</v>
      </c>
      <c r="B379" s="17" t="s">
        <v>492</v>
      </c>
      <c r="C379" s="18"/>
      <c r="D379" s="19">
        <v>80</v>
      </c>
      <c r="E379" s="18">
        <v>123</v>
      </c>
      <c r="F379" s="23">
        <f t="shared" si="36"/>
        <v>1.5375</v>
      </c>
      <c r="G379" s="23"/>
    </row>
    <row r="380" s="4" customFormat="1" customHeight="1" spans="1:7">
      <c r="A380" s="16" t="s">
        <v>493</v>
      </c>
      <c r="B380" s="17" t="s">
        <v>494</v>
      </c>
      <c r="C380" s="18">
        <v>99</v>
      </c>
      <c r="D380" s="19"/>
      <c r="E380" s="18"/>
      <c r="F380" s="23"/>
      <c r="G380" s="23">
        <f t="shared" ref="G380:G420" si="38">(E380/C380-1)*100%</f>
        <v>-1</v>
      </c>
    </row>
    <row r="381" s="4" customFormat="1" customHeight="1" spans="1:7">
      <c r="A381" s="16">
        <v>2130153</v>
      </c>
      <c r="B381" s="17" t="s">
        <v>495</v>
      </c>
      <c r="C381" s="18">
        <v>9476</v>
      </c>
      <c r="D381" s="19">
        <v>8000</v>
      </c>
      <c r="E381" s="18">
        <v>4896</v>
      </c>
      <c r="F381" s="23">
        <f t="shared" ref="F381:F420" si="39">E381/D381*100%</f>
        <v>0.612</v>
      </c>
      <c r="G381" s="23">
        <f t="shared" si="38"/>
        <v>-0.483326298016041</v>
      </c>
    </row>
    <row r="382" s="4" customFormat="1" customHeight="1" spans="1:7">
      <c r="A382" s="16" t="s">
        <v>496</v>
      </c>
      <c r="B382" s="17" t="s">
        <v>497</v>
      </c>
      <c r="C382" s="18">
        <v>1717</v>
      </c>
      <c r="D382" s="19">
        <v>1200</v>
      </c>
      <c r="E382" s="18">
        <v>1879</v>
      </c>
      <c r="F382" s="23">
        <f t="shared" si="39"/>
        <v>1.56583333333333</v>
      </c>
      <c r="G382" s="23">
        <f t="shared" si="38"/>
        <v>0.0943506115317414</v>
      </c>
    </row>
    <row r="383" s="4" customFormat="1" customHeight="1" spans="1:7">
      <c r="A383" s="16" t="s">
        <v>498</v>
      </c>
      <c r="B383" s="17" t="s">
        <v>499</v>
      </c>
      <c r="C383" s="18">
        <v>10212</v>
      </c>
      <c r="D383" s="18">
        <f>SUM(D384:D395)</f>
        <v>8986</v>
      </c>
      <c r="E383" s="19">
        <v>9051</v>
      </c>
      <c r="F383" s="23">
        <f t="shared" si="39"/>
        <v>1.00723347429335</v>
      </c>
      <c r="G383" s="23">
        <f t="shared" si="38"/>
        <v>-0.113689776733255</v>
      </c>
    </row>
    <row r="384" s="4" customFormat="1" customHeight="1" spans="1:7">
      <c r="A384" s="16" t="s">
        <v>500</v>
      </c>
      <c r="B384" s="17" t="s">
        <v>13</v>
      </c>
      <c r="C384" s="18">
        <v>1004</v>
      </c>
      <c r="D384" s="19">
        <v>800</v>
      </c>
      <c r="E384" s="18">
        <v>1228</v>
      </c>
      <c r="F384" s="23">
        <f t="shared" si="39"/>
        <v>1.535</v>
      </c>
      <c r="G384" s="23">
        <f t="shared" si="38"/>
        <v>0.223107569721116</v>
      </c>
    </row>
    <row r="385" s="4" customFormat="1" customHeight="1" spans="1:7">
      <c r="A385" s="16">
        <v>2130204</v>
      </c>
      <c r="B385" s="17" t="s">
        <v>501</v>
      </c>
      <c r="C385" s="18">
        <v>393</v>
      </c>
      <c r="D385" s="19">
        <v>300</v>
      </c>
      <c r="E385" s="19">
        <v>170</v>
      </c>
      <c r="F385" s="23">
        <f t="shared" si="39"/>
        <v>0.566666666666667</v>
      </c>
      <c r="G385" s="23">
        <f t="shared" si="38"/>
        <v>-0.567430025445293</v>
      </c>
    </row>
    <row r="386" s="4" customFormat="1" customHeight="1" spans="1:7">
      <c r="A386" s="16">
        <v>2130205</v>
      </c>
      <c r="B386" s="17" t="s">
        <v>502</v>
      </c>
      <c r="C386" s="18">
        <v>5433</v>
      </c>
      <c r="D386" s="19">
        <v>5000</v>
      </c>
      <c r="E386" s="18">
        <v>4599</v>
      </c>
      <c r="F386" s="23">
        <f t="shared" si="39"/>
        <v>0.9198</v>
      </c>
      <c r="G386" s="23">
        <f t="shared" si="38"/>
        <v>-0.153506350082827</v>
      </c>
    </row>
    <row r="387" s="4" customFormat="1" customHeight="1" spans="1:7">
      <c r="A387" s="16">
        <v>2130206</v>
      </c>
      <c r="B387" s="17" t="s">
        <v>503</v>
      </c>
      <c r="C387" s="18">
        <v>287</v>
      </c>
      <c r="D387" s="19">
        <v>260</v>
      </c>
      <c r="E387" s="18">
        <v>24</v>
      </c>
      <c r="F387" s="23">
        <f t="shared" si="39"/>
        <v>0.0923076923076923</v>
      </c>
      <c r="G387" s="23">
        <f t="shared" si="38"/>
        <v>-0.916376306620209</v>
      </c>
    </row>
    <row r="388" s="4" customFormat="1" customHeight="1" spans="1:7">
      <c r="A388" s="16">
        <v>2130207</v>
      </c>
      <c r="B388" s="17" t="s">
        <v>504</v>
      </c>
      <c r="C388" s="18">
        <v>59</v>
      </c>
      <c r="D388" s="19">
        <v>50</v>
      </c>
      <c r="E388" s="18">
        <v>19</v>
      </c>
      <c r="F388" s="23">
        <f t="shared" si="39"/>
        <v>0.38</v>
      </c>
      <c r="G388" s="23">
        <f t="shared" si="38"/>
        <v>-0.677966101694915</v>
      </c>
    </row>
    <row r="389" s="4" customFormat="1" customHeight="1" spans="1:7">
      <c r="A389" s="16">
        <v>2130209</v>
      </c>
      <c r="B389" s="17" t="s">
        <v>505</v>
      </c>
      <c r="C389" s="18">
        <v>546</v>
      </c>
      <c r="D389" s="19">
        <v>500</v>
      </c>
      <c r="E389" s="18">
        <v>1742</v>
      </c>
      <c r="F389" s="23">
        <f t="shared" si="39"/>
        <v>3.484</v>
      </c>
      <c r="G389" s="23">
        <f t="shared" si="38"/>
        <v>2.19047619047619</v>
      </c>
    </row>
    <row r="390" s="4" customFormat="1" customHeight="1" spans="1:7">
      <c r="A390" s="16">
        <v>2130211</v>
      </c>
      <c r="B390" s="17" t="s">
        <v>506</v>
      </c>
      <c r="C390" s="18">
        <v>5</v>
      </c>
      <c r="D390" s="19">
        <v>6</v>
      </c>
      <c r="E390" s="18">
        <v>83</v>
      </c>
      <c r="F390" s="23">
        <f t="shared" si="39"/>
        <v>13.8333333333333</v>
      </c>
      <c r="G390" s="23">
        <f t="shared" si="38"/>
        <v>15.6</v>
      </c>
    </row>
    <row r="391" s="4" customFormat="1" customHeight="1" spans="1:7">
      <c r="A391" s="16">
        <v>2130212</v>
      </c>
      <c r="B391" s="17" t="s">
        <v>507</v>
      </c>
      <c r="C391" s="18">
        <v>294</v>
      </c>
      <c r="D391" s="19">
        <v>200</v>
      </c>
      <c r="E391" s="18">
        <v>132</v>
      </c>
      <c r="F391" s="23">
        <f t="shared" si="39"/>
        <v>0.66</v>
      </c>
      <c r="G391" s="23">
        <f t="shared" si="38"/>
        <v>-0.551020408163265</v>
      </c>
    </row>
    <row r="392" s="4" customFormat="1" customHeight="1" spans="1:7">
      <c r="A392" s="16">
        <v>2130221</v>
      </c>
      <c r="B392" s="17" t="s">
        <v>508</v>
      </c>
      <c r="C392" s="18">
        <v>24</v>
      </c>
      <c r="D392" s="19">
        <v>20</v>
      </c>
      <c r="E392" s="18"/>
      <c r="F392" s="23">
        <f t="shared" si="39"/>
        <v>0</v>
      </c>
      <c r="G392" s="23">
        <f t="shared" si="38"/>
        <v>-1</v>
      </c>
    </row>
    <row r="393" s="4" customFormat="1" customHeight="1" spans="1:7">
      <c r="A393" s="16">
        <v>2130223</v>
      </c>
      <c r="B393" s="17" t="s">
        <v>509</v>
      </c>
      <c r="C393" s="18">
        <v>87</v>
      </c>
      <c r="D393" s="19">
        <v>50</v>
      </c>
      <c r="E393" s="18">
        <v>58</v>
      </c>
      <c r="F393" s="23">
        <f t="shared" si="39"/>
        <v>1.16</v>
      </c>
      <c r="G393" s="23">
        <f t="shared" si="38"/>
        <v>-0.333333333333333</v>
      </c>
    </row>
    <row r="394" s="4" customFormat="1" customHeight="1" spans="1:7">
      <c r="A394" s="16">
        <v>2130234</v>
      </c>
      <c r="B394" s="17" t="s">
        <v>510</v>
      </c>
      <c r="C394" s="18">
        <v>958</v>
      </c>
      <c r="D394" s="19">
        <v>800</v>
      </c>
      <c r="E394" s="18">
        <v>941</v>
      </c>
      <c r="F394" s="23">
        <f t="shared" si="39"/>
        <v>1.17625</v>
      </c>
      <c r="G394" s="23">
        <f t="shared" si="38"/>
        <v>-0.0177453027139874</v>
      </c>
    </row>
    <row r="395" s="4" customFormat="1" customHeight="1" spans="1:7">
      <c r="A395" s="16">
        <v>2130299</v>
      </c>
      <c r="B395" s="17" t="s">
        <v>511</v>
      </c>
      <c r="C395" s="18">
        <v>1122</v>
      </c>
      <c r="D395" s="19">
        <v>1000</v>
      </c>
      <c r="E395" s="18">
        <v>55</v>
      </c>
      <c r="F395" s="23">
        <f t="shared" si="39"/>
        <v>0.055</v>
      </c>
      <c r="G395" s="23">
        <f t="shared" si="38"/>
        <v>-0.950980392156863</v>
      </c>
    </row>
    <row r="396" s="4" customFormat="1" customHeight="1" spans="1:7">
      <c r="A396" s="16">
        <v>21303</v>
      </c>
      <c r="B396" s="17" t="s">
        <v>512</v>
      </c>
      <c r="C396" s="18">
        <v>56310</v>
      </c>
      <c r="D396" s="18">
        <f>SUM(D397:D411)</f>
        <v>12716</v>
      </c>
      <c r="E396" s="19">
        <v>12392</v>
      </c>
      <c r="F396" s="23">
        <f t="shared" si="39"/>
        <v>0.974520289399182</v>
      </c>
      <c r="G396" s="23">
        <f t="shared" si="38"/>
        <v>-0.779932516426922</v>
      </c>
    </row>
    <row r="397" s="4" customFormat="1" customHeight="1" spans="1:7">
      <c r="A397" s="16">
        <v>2130301</v>
      </c>
      <c r="B397" s="17" t="s">
        <v>13</v>
      </c>
      <c r="C397" s="18">
        <v>1275</v>
      </c>
      <c r="D397" s="19">
        <v>1000</v>
      </c>
      <c r="E397" s="18">
        <v>1590</v>
      </c>
      <c r="F397" s="23">
        <f t="shared" si="39"/>
        <v>1.59</v>
      </c>
      <c r="G397" s="23">
        <f t="shared" si="38"/>
        <v>0.247058823529412</v>
      </c>
    </row>
    <row r="398" s="4" customFormat="1" customHeight="1" spans="1:7">
      <c r="A398" s="16">
        <v>2130302</v>
      </c>
      <c r="B398" s="17" t="s">
        <v>15</v>
      </c>
      <c r="C398" s="18">
        <v>34</v>
      </c>
      <c r="D398" s="19">
        <v>30</v>
      </c>
      <c r="E398" s="18"/>
      <c r="F398" s="23">
        <f t="shared" si="39"/>
        <v>0</v>
      </c>
      <c r="G398" s="23">
        <f t="shared" si="38"/>
        <v>-1</v>
      </c>
    </row>
    <row r="399" s="6" customFormat="1" customHeight="1" spans="1:7">
      <c r="A399" s="16">
        <v>2130304</v>
      </c>
      <c r="B399" s="17" t="s">
        <v>513</v>
      </c>
      <c r="C399" s="18">
        <v>51</v>
      </c>
      <c r="D399" s="19">
        <v>50</v>
      </c>
      <c r="E399" s="18"/>
      <c r="F399" s="23">
        <f t="shared" si="39"/>
        <v>0</v>
      </c>
      <c r="G399" s="23">
        <f t="shared" si="38"/>
        <v>-1</v>
      </c>
    </row>
    <row r="400" s="4" customFormat="1" customHeight="1" spans="1:7">
      <c r="A400" s="16">
        <v>2130305</v>
      </c>
      <c r="B400" s="17" t="s">
        <v>514</v>
      </c>
      <c r="C400" s="18">
        <v>52687</v>
      </c>
      <c r="D400" s="19">
        <v>10200</v>
      </c>
      <c r="E400" s="18">
        <v>8199</v>
      </c>
      <c r="F400" s="23">
        <f t="shared" si="39"/>
        <v>0.803823529411765</v>
      </c>
      <c r="G400" s="23">
        <f t="shared" si="38"/>
        <v>-0.84438286484332</v>
      </c>
    </row>
    <row r="401" s="4" customFormat="1" customHeight="1" spans="1:7">
      <c r="A401" s="16">
        <v>2130306</v>
      </c>
      <c r="B401" s="17" t="s">
        <v>515</v>
      </c>
      <c r="C401" s="18">
        <v>374</v>
      </c>
      <c r="D401" s="19">
        <v>300</v>
      </c>
      <c r="E401" s="18">
        <v>294</v>
      </c>
      <c r="F401" s="23">
        <f t="shared" si="39"/>
        <v>0.98</v>
      </c>
      <c r="G401" s="23">
        <f t="shared" si="38"/>
        <v>-0.213903743315508</v>
      </c>
    </row>
    <row r="402" s="4" customFormat="1" customHeight="1" spans="1:7">
      <c r="A402" s="16">
        <v>2130310</v>
      </c>
      <c r="B402" s="17" t="s">
        <v>516</v>
      </c>
      <c r="C402" s="18">
        <v>205</v>
      </c>
      <c r="D402" s="19">
        <v>100</v>
      </c>
      <c r="E402" s="18">
        <v>103</v>
      </c>
      <c r="F402" s="23">
        <f t="shared" si="39"/>
        <v>1.03</v>
      </c>
      <c r="G402" s="23">
        <f t="shared" si="38"/>
        <v>-0.497560975609756</v>
      </c>
    </row>
    <row r="403" s="4" customFormat="1" customHeight="1" spans="1:7">
      <c r="A403" s="16">
        <v>2130311</v>
      </c>
      <c r="B403" s="17" t="s">
        <v>517</v>
      </c>
      <c r="C403" s="18">
        <v>447</v>
      </c>
      <c r="D403" s="19">
        <v>200</v>
      </c>
      <c r="E403" s="18">
        <v>202</v>
      </c>
      <c r="F403" s="23">
        <f t="shared" si="39"/>
        <v>1.01</v>
      </c>
      <c r="G403" s="23">
        <f t="shared" si="38"/>
        <v>-0.548098434004474</v>
      </c>
    </row>
    <row r="404" s="4" customFormat="1" customHeight="1" spans="1:7">
      <c r="A404" s="16">
        <v>2130314</v>
      </c>
      <c r="B404" s="17" t="s">
        <v>518</v>
      </c>
      <c r="C404" s="18">
        <v>55</v>
      </c>
      <c r="D404" s="19">
        <v>50</v>
      </c>
      <c r="E404" s="18">
        <v>5</v>
      </c>
      <c r="F404" s="23">
        <f t="shared" si="39"/>
        <v>0.1</v>
      </c>
      <c r="G404" s="23">
        <f t="shared" si="38"/>
        <v>-0.909090909090909</v>
      </c>
    </row>
    <row r="405" s="4" customFormat="1" customHeight="1" spans="1:7">
      <c r="A405" s="16" t="s">
        <v>519</v>
      </c>
      <c r="B405" s="17" t="s">
        <v>520</v>
      </c>
      <c r="C405" s="18">
        <v>5</v>
      </c>
      <c r="D405" s="19">
        <v>5</v>
      </c>
      <c r="E405" s="18">
        <v>5</v>
      </c>
      <c r="F405" s="23">
        <f t="shared" si="39"/>
        <v>1</v>
      </c>
      <c r="G405" s="23">
        <f t="shared" si="38"/>
        <v>0</v>
      </c>
    </row>
    <row r="406" s="4" customFormat="1" customHeight="1" spans="1:7">
      <c r="A406" s="16">
        <v>2130316</v>
      </c>
      <c r="B406" s="17" t="s">
        <v>521</v>
      </c>
      <c r="C406" s="18">
        <v>46</v>
      </c>
      <c r="D406" s="19">
        <v>6</v>
      </c>
      <c r="E406" s="18">
        <v>1728</v>
      </c>
      <c r="F406" s="23">
        <f t="shared" si="39"/>
        <v>288</v>
      </c>
      <c r="G406" s="23">
        <f t="shared" si="38"/>
        <v>36.5652173913044</v>
      </c>
    </row>
    <row r="407" s="4" customFormat="1" customHeight="1" spans="1:7">
      <c r="A407" s="16">
        <v>2130321</v>
      </c>
      <c r="B407" s="17" t="s">
        <v>522</v>
      </c>
      <c r="C407" s="18">
        <v>901</v>
      </c>
      <c r="D407" s="19">
        <v>600</v>
      </c>
      <c r="E407" s="19">
        <v>7</v>
      </c>
      <c r="F407" s="23">
        <f t="shared" si="39"/>
        <v>0.0116666666666667</v>
      </c>
      <c r="G407" s="23">
        <f t="shared" si="38"/>
        <v>-0.992230854605993</v>
      </c>
    </row>
    <row r="408" s="4" customFormat="1" customHeight="1" spans="1:7">
      <c r="A408" s="16">
        <v>2130322</v>
      </c>
      <c r="B408" s="17" t="s">
        <v>523</v>
      </c>
      <c r="C408" s="18">
        <v>4</v>
      </c>
      <c r="D408" s="19">
        <v>5</v>
      </c>
      <c r="E408" s="19"/>
      <c r="F408" s="23">
        <f t="shared" si="39"/>
        <v>0</v>
      </c>
      <c r="G408" s="23">
        <f t="shared" si="38"/>
        <v>-1</v>
      </c>
    </row>
    <row r="409" s="4" customFormat="1" customHeight="1" spans="1:7">
      <c r="A409" s="16">
        <v>2130334</v>
      </c>
      <c r="B409" s="17" t="s">
        <v>524</v>
      </c>
      <c r="C409" s="18">
        <v>116</v>
      </c>
      <c r="D409" s="19">
        <v>100</v>
      </c>
      <c r="E409" s="19"/>
      <c r="F409" s="23">
        <f t="shared" si="39"/>
        <v>0</v>
      </c>
      <c r="G409" s="23">
        <f t="shared" si="38"/>
        <v>-1</v>
      </c>
    </row>
    <row r="410" s="4" customFormat="1" customHeight="1" spans="1:7">
      <c r="A410" s="16">
        <v>2130335</v>
      </c>
      <c r="B410" s="17" t="s">
        <v>525</v>
      </c>
      <c r="C410" s="18">
        <v>12</v>
      </c>
      <c r="D410" s="19">
        <v>10</v>
      </c>
      <c r="E410" s="19">
        <v>118</v>
      </c>
      <c r="F410" s="23">
        <f t="shared" si="39"/>
        <v>11.8</v>
      </c>
      <c r="G410" s="23">
        <f t="shared" si="38"/>
        <v>8.83333333333333</v>
      </c>
    </row>
    <row r="411" s="4" customFormat="1" customHeight="1" spans="1:7">
      <c r="A411" s="16" t="s">
        <v>526</v>
      </c>
      <c r="B411" s="17" t="s">
        <v>527</v>
      </c>
      <c r="C411" s="18">
        <v>98</v>
      </c>
      <c r="D411" s="19">
        <v>60</v>
      </c>
      <c r="E411" s="18">
        <v>141</v>
      </c>
      <c r="F411" s="23">
        <f t="shared" si="39"/>
        <v>2.35</v>
      </c>
      <c r="G411" s="23">
        <f t="shared" si="38"/>
        <v>0.438775510204082</v>
      </c>
    </row>
    <row r="412" s="4" customFormat="1" customHeight="1" spans="1:7">
      <c r="A412" s="16">
        <v>21305</v>
      </c>
      <c r="B412" s="17" t="s">
        <v>528</v>
      </c>
      <c r="C412" s="19">
        <v>29696</v>
      </c>
      <c r="D412" s="19">
        <f>SUM(D413:D417)</f>
        <v>19800</v>
      </c>
      <c r="E412" s="19">
        <v>6249</v>
      </c>
      <c r="F412" s="23">
        <f t="shared" si="39"/>
        <v>0.315606060606061</v>
      </c>
      <c r="G412" s="23">
        <f t="shared" si="38"/>
        <v>-0.789567618534483</v>
      </c>
    </row>
    <row r="413" s="4" customFormat="1" customHeight="1" spans="1:7">
      <c r="A413" s="16">
        <v>2130501</v>
      </c>
      <c r="B413" s="17" t="s">
        <v>13</v>
      </c>
      <c r="C413" s="18">
        <v>281</v>
      </c>
      <c r="D413" s="19">
        <v>300</v>
      </c>
      <c r="E413" s="18"/>
      <c r="F413" s="23">
        <f t="shared" si="39"/>
        <v>0</v>
      </c>
      <c r="G413" s="23">
        <f t="shared" si="38"/>
        <v>-1</v>
      </c>
    </row>
    <row r="414" s="4" customFormat="1" customHeight="1" spans="1:7">
      <c r="A414" s="16" t="s">
        <v>529</v>
      </c>
      <c r="B414" s="17" t="s">
        <v>15</v>
      </c>
      <c r="C414" s="18">
        <v>1646</v>
      </c>
      <c r="D414" s="19">
        <v>1500</v>
      </c>
      <c r="E414" s="18"/>
      <c r="F414" s="23">
        <f t="shared" si="39"/>
        <v>0</v>
      </c>
      <c r="G414" s="23">
        <f t="shared" si="38"/>
        <v>-1</v>
      </c>
    </row>
    <row r="415" s="4" customFormat="1" customHeight="1" spans="1:7">
      <c r="A415" s="16">
        <v>2130504</v>
      </c>
      <c r="B415" s="17" t="s">
        <v>530</v>
      </c>
      <c r="C415" s="18">
        <v>26207</v>
      </c>
      <c r="D415" s="19">
        <v>12000</v>
      </c>
      <c r="E415" s="18">
        <v>4901</v>
      </c>
      <c r="F415" s="23">
        <f t="shared" si="39"/>
        <v>0.408416666666667</v>
      </c>
      <c r="G415" s="23">
        <f t="shared" si="38"/>
        <v>-0.812988896096463</v>
      </c>
    </row>
    <row r="416" s="4" customFormat="1" customHeight="1" spans="1:7">
      <c r="A416" s="16" t="s">
        <v>531</v>
      </c>
      <c r="B416" s="17" t="s">
        <v>532</v>
      </c>
      <c r="C416" s="18">
        <v>963</v>
      </c>
      <c r="D416" s="19">
        <v>1000</v>
      </c>
      <c r="E416" s="18">
        <v>1286</v>
      </c>
      <c r="F416" s="23">
        <f t="shared" si="39"/>
        <v>1.286</v>
      </c>
      <c r="G416" s="23">
        <f t="shared" si="38"/>
        <v>0.335410176531672</v>
      </c>
    </row>
    <row r="417" s="4" customFormat="1" customHeight="1" spans="1:7">
      <c r="A417" s="16">
        <v>2130599</v>
      </c>
      <c r="B417" s="17" t="s">
        <v>533</v>
      </c>
      <c r="C417" s="18">
        <v>599</v>
      </c>
      <c r="D417" s="19">
        <v>5000</v>
      </c>
      <c r="E417" s="18">
        <v>62</v>
      </c>
      <c r="F417" s="23">
        <f t="shared" si="39"/>
        <v>0.0124</v>
      </c>
      <c r="G417" s="23">
        <f t="shared" si="38"/>
        <v>-0.896494156928214</v>
      </c>
    </row>
    <row r="418" s="4" customFormat="1" customHeight="1" spans="1:7">
      <c r="A418" s="16">
        <v>21307</v>
      </c>
      <c r="B418" s="17" t="s">
        <v>534</v>
      </c>
      <c r="C418" s="18">
        <v>5093</v>
      </c>
      <c r="D418" s="19">
        <v>2360</v>
      </c>
      <c r="E418" s="18">
        <v>3631</v>
      </c>
      <c r="F418" s="23">
        <f t="shared" si="39"/>
        <v>1.5385593220339</v>
      </c>
      <c r="G418" s="23">
        <f t="shared" si="38"/>
        <v>-0.287060671509916</v>
      </c>
    </row>
    <row r="419" s="4" customFormat="1" customHeight="1" spans="1:7">
      <c r="A419" s="16">
        <v>2130701</v>
      </c>
      <c r="B419" s="17" t="s">
        <v>535</v>
      </c>
      <c r="C419" s="18">
        <v>313</v>
      </c>
      <c r="D419" s="19">
        <v>300</v>
      </c>
      <c r="E419" s="18">
        <v>343</v>
      </c>
      <c r="F419" s="23">
        <f t="shared" si="39"/>
        <v>1.14333333333333</v>
      </c>
      <c r="G419" s="23">
        <f t="shared" si="38"/>
        <v>0.0958466453674121</v>
      </c>
    </row>
    <row r="420" s="4" customFormat="1" customHeight="1" spans="1:7">
      <c r="A420" s="16">
        <v>2130705</v>
      </c>
      <c r="B420" s="17" t="s">
        <v>536</v>
      </c>
      <c r="C420" s="18">
        <v>4728</v>
      </c>
      <c r="D420" s="19">
        <v>2010</v>
      </c>
      <c r="E420" s="18">
        <v>2627</v>
      </c>
      <c r="F420" s="23">
        <f t="shared" si="39"/>
        <v>1.30696517412935</v>
      </c>
      <c r="G420" s="23">
        <f t="shared" si="38"/>
        <v>-0.444373942470389</v>
      </c>
    </row>
    <row r="421" s="4" customFormat="1" customHeight="1" spans="1:7">
      <c r="A421" s="16">
        <v>2130707</v>
      </c>
      <c r="B421" s="17" t="s">
        <v>537</v>
      </c>
      <c r="C421" s="18"/>
      <c r="D421" s="19"/>
      <c r="E421" s="18">
        <v>468</v>
      </c>
      <c r="F421" s="23"/>
      <c r="G421" s="23"/>
    </row>
    <row r="422" s="4" customFormat="1" customHeight="1" spans="1:7">
      <c r="A422" s="16">
        <v>2130799</v>
      </c>
      <c r="B422" s="17" t="s">
        <v>538</v>
      </c>
      <c r="C422" s="18">
        <v>52</v>
      </c>
      <c r="D422" s="19">
        <v>50</v>
      </c>
      <c r="E422" s="18">
        <v>193</v>
      </c>
      <c r="F422" s="23">
        <f t="shared" ref="F422:F435" si="40">E422/D422*100%</f>
        <v>3.86</v>
      </c>
      <c r="G422" s="23">
        <f t="shared" ref="G422:G435" si="41">(E422/C422-1)*100%</f>
        <v>2.71153846153846</v>
      </c>
    </row>
    <row r="423" s="5" customFormat="1" customHeight="1" spans="1:7">
      <c r="A423" s="24">
        <v>21308</v>
      </c>
      <c r="B423" s="17" t="s">
        <v>539</v>
      </c>
      <c r="C423" s="18">
        <v>5674</v>
      </c>
      <c r="D423" s="19">
        <v>5000</v>
      </c>
      <c r="E423" s="18">
        <v>5262</v>
      </c>
      <c r="F423" s="23">
        <f t="shared" si="40"/>
        <v>1.0524</v>
      </c>
      <c r="G423" s="23">
        <f t="shared" si="41"/>
        <v>-0.0726119139936553</v>
      </c>
    </row>
    <row r="424" s="4" customFormat="1" customHeight="1" spans="1:7">
      <c r="A424" s="16">
        <v>2130803</v>
      </c>
      <c r="B424" s="17" t="s">
        <v>540</v>
      </c>
      <c r="C424" s="18">
        <v>4381</v>
      </c>
      <c r="D424" s="19">
        <v>4000</v>
      </c>
      <c r="E424" s="18">
        <v>3915</v>
      </c>
      <c r="F424" s="23">
        <f t="shared" si="40"/>
        <v>0.97875</v>
      </c>
      <c r="G424" s="23">
        <f t="shared" si="41"/>
        <v>-0.106368409039032</v>
      </c>
    </row>
    <row r="425" s="4" customFormat="1" customHeight="1" spans="1:7">
      <c r="A425" s="16">
        <v>2130804</v>
      </c>
      <c r="B425" s="17" t="s">
        <v>541</v>
      </c>
      <c r="C425" s="18">
        <v>1293</v>
      </c>
      <c r="D425" s="19">
        <v>1000</v>
      </c>
      <c r="E425" s="18">
        <v>1347</v>
      </c>
      <c r="F425" s="23">
        <f t="shared" si="40"/>
        <v>1.347</v>
      </c>
      <c r="G425" s="23">
        <f t="shared" si="41"/>
        <v>0.0417633410672853</v>
      </c>
    </row>
    <row r="426" s="4" customFormat="1" customHeight="1" spans="1:7">
      <c r="A426" s="16" t="s">
        <v>542</v>
      </c>
      <c r="B426" s="17" t="s">
        <v>543</v>
      </c>
      <c r="C426" s="18">
        <v>1862</v>
      </c>
      <c r="D426" s="19">
        <v>1600</v>
      </c>
      <c r="E426" s="18">
        <v>2088</v>
      </c>
      <c r="F426" s="23">
        <f t="shared" si="40"/>
        <v>1.305</v>
      </c>
      <c r="G426" s="23">
        <f t="shared" si="41"/>
        <v>0.121374865735768</v>
      </c>
    </row>
    <row r="427" s="4" customFormat="1" customHeight="1" spans="1:7">
      <c r="A427" s="16" t="s">
        <v>544</v>
      </c>
      <c r="B427" s="17" t="s">
        <v>545</v>
      </c>
      <c r="C427" s="18">
        <v>1862</v>
      </c>
      <c r="D427" s="19">
        <v>1600</v>
      </c>
      <c r="E427" s="18">
        <v>2088</v>
      </c>
      <c r="F427" s="23">
        <f t="shared" si="40"/>
        <v>1.305</v>
      </c>
      <c r="G427" s="23">
        <f t="shared" si="41"/>
        <v>0.121374865735768</v>
      </c>
    </row>
    <row r="428" s="4" customFormat="1" customHeight="1" spans="1:7">
      <c r="A428" s="16">
        <v>21399</v>
      </c>
      <c r="B428" s="17" t="s">
        <v>546</v>
      </c>
      <c r="C428" s="18">
        <v>1264</v>
      </c>
      <c r="D428" s="19">
        <v>1000</v>
      </c>
      <c r="E428" s="18">
        <v>820</v>
      </c>
      <c r="F428" s="23">
        <f t="shared" si="40"/>
        <v>0.82</v>
      </c>
      <c r="G428" s="23">
        <f t="shared" si="41"/>
        <v>-0.35126582278481</v>
      </c>
    </row>
    <row r="429" s="4" customFormat="1" customHeight="1" spans="1:7">
      <c r="A429" s="16">
        <v>2139999</v>
      </c>
      <c r="B429" s="17" t="s">
        <v>547</v>
      </c>
      <c r="C429" s="18">
        <v>1264</v>
      </c>
      <c r="D429" s="19">
        <v>1000</v>
      </c>
      <c r="E429" s="18">
        <v>820</v>
      </c>
      <c r="F429" s="23">
        <f t="shared" si="40"/>
        <v>0.82</v>
      </c>
      <c r="G429" s="23">
        <f t="shared" si="41"/>
        <v>-0.35126582278481</v>
      </c>
    </row>
    <row r="430" s="5" customFormat="1" customHeight="1" spans="1:7">
      <c r="A430" s="24">
        <v>214</v>
      </c>
      <c r="B430" s="25" t="s">
        <v>548</v>
      </c>
      <c r="C430" s="15">
        <f>C431+C438+C436</f>
        <v>61059</v>
      </c>
      <c r="D430" s="15">
        <f>D431+D438+D436</f>
        <v>44660</v>
      </c>
      <c r="E430" s="15">
        <f>E431+E438+E436</f>
        <v>10259</v>
      </c>
      <c r="F430" s="22">
        <f t="shared" si="40"/>
        <v>0.229713390058218</v>
      </c>
      <c r="G430" s="22">
        <f t="shared" si="41"/>
        <v>-0.831982181169033</v>
      </c>
    </row>
    <row r="431" s="4" customFormat="1" customHeight="1" spans="1:7">
      <c r="A431" s="16">
        <v>21401</v>
      </c>
      <c r="B431" s="17" t="s">
        <v>549</v>
      </c>
      <c r="C431" s="18">
        <v>59179</v>
      </c>
      <c r="D431" s="19">
        <f>SUM(D432:D435)</f>
        <v>42960</v>
      </c>
      <c r="E431" s="18">
        <v>9345</v>
      </c>
      <c r="F431" s="23">
        <f t="shared" si="40"/>
        <v>0.217527932960894</v>
      </c>
      <c r="G431" s="23">
        <f t="shared" si="41"/>
        <v>-0.842089254634245</v>
      </c>
    </row>
    <row r="432" s="4" customFormat="1" customHeight="1" spans="1:7">
      <c r="A432" s="16">
        <v>2140101</v>
      </c>
      <c r="B432" s="17" t="s">
        <v>13</v>
      </c>
      <c r="C432" s="18">
        <v>1135</v>
      </c>
      <c r="D432" s="19">
        <v>1000</v>
      </c>
      <c r="E432" s="18">
        <v>569</v>
      </c>
      <c r="F432" s="23">
        <f t="shared" si="40"/>
        <v>0.569</v>
      </c>
      <c r="G432" s="23">
        <f t="shared" si="41"/>
        <v>-0.498678414096916</v>
      </c>
    </row>
    <row r="433" s="4" customFormat="1" customHeight="1" spans="1:7">
      <c r="A433" s="16">
        <v>2140104</v>
      </c>
      <c r="B433" s="17" t="s">
        <v>550</v>
      </c>
      <c r="C433" s="18">
        <v>55164</v>
      </c>
      <c r="D433" s="19">
        <v>39760</v>
      </c>
      <c r="E433" s="18">
        <v>4851</v>
      </c>
      <c r="F433" s="23">
        <f t="shared" si="40"/>
        <v>0.122007042253521</v>
      </c>
      <c r="G433" s="23">
        <f t="shared" si="41"/>
        <v>-0.912062214487709</v>
      </c>
    </row>
    <row r="434" s="4" customFormat="1" customHeight="1" spans="1:7">
      <c r="A434" s="16">
        <v>2140106</v>
      </c>
      <c r="B434" s="17" t="s">
        <v>551</v>
      </c>
      <c r="C434" s="18">
        <v>1462</v>
      </c>
      <c r="D434" s="19">
        <v>1000</v>
      </c>
      <c r="E434" s="18">
        <v>851</v>
      </c>
      <c r="F434" s="23">
        <f t="shared" si="40"/>
        <v>0.851</v>
      </c>
      <c r="G434" s="23">
        <f t="shared" si="41"/>
        <v>-0.417920656634747</v>
      </c>
    </row>
    <row r="435" s="4" customFormat="1" customHeight="1" spans="1:7">
      <c r="A435" s="16">
        <v>2140199</v>
      </c>
      <c r="B435" s="17" t="s">
        <v>552</v>
      </c>
      <c r="C435" s="18">
        <v>1418</v>
      </c>
      <c r="D435" s="19">
        <v>1200</v>
      </c>
      <c r="E435" s="18">
        <v>3074</v>
      </c>
      <c r="F435" s="23">
        <f t="shared" si="40"/>
        <v>2.56166666666667</v>
      </c>
      <c r="G435" s="23">
        <f t="shared" si="41"/>
        <v>1.16784203102962</v>
      </c>
    </row>
    <row r="436" s="4" customFormat="1" customHeight="1" spans="1:7">
      <c r="A436" s="16">
        <v>21402</v>
      </c>
      <c r="B436" s="17" t="s">
        <v>553</v>
      </c>
      <c r="C436" s="18"/>
      <c r="D436" s="19"/>
      <c r="E436" s="18">
        <v>100</v>
      </c>
      <c r="F436" s="23"/>
      <c r="G436" s="23"/>
    </row>
    <row r="437" s="4" customFormat="1" customHeight="1" spans="1:7">
      <c r="A437" s="16">
        <v>2140299</v>
      </c>
      <c r="B437" s="17" t="s">
        <v>554</v>
      </c>
      <c r="C437" s="18"/>
      <c r="D437" s="19"/>
      <c r="E437" s="18">
        <v>100</v>
      </c>
      <c r="F437" s="23"/>
      <c r="G437" s="23"/>
    </row>
    <row r="438" s="4" customFormat="1" customHeight="1" spans="1:7">
      <c r="A438" s="16">
        <v>21499</v>
      </c>
      <c r="B438" s="17" t="s">
        <v>555</v>
      </c>
      <c r="C438" s="18">
        <v>1880</v>
      </c>
      <c r="D438" s="19">
        <v>1700</v>
      </c>
      <c r="E438" s="18">
        <v>814</v>
      </c>
      <c r="F438" s="23">
        <f t="shared" ref="F438:F441" si="42">E438/D438*100%</f>
        <v>0.478823529411765</v>
      </c>
      <c r="G438" s="23">
        <f t="shared" ref="G438:G482" si="43">(E438/C438-1)*100%</f>
        <v>-0.567021276595745</v>
      </c>
    </row>
    <row r="439" s="4" customFormat="1" customHeight="1" spans="1:7">
      <c r="A439" s="16">
        <v>2149901</v>
      </c>
      <c r="B439" s="17" t="s">
        <v>556</v>
      </c>
      <c r="C439" s="18">
        <v>540</v>
      </c>
      <c r="D439" s="19">
        <v>500</v>
      </c>
      <c r="E439" s="18">
        <v>271</v>
      </c>
      <c r="F439" s="23">
        <f t="shared" si="42"/>
        <v>0.542</v>
      </c>
      <c r="G439" s="23">
        <f t="shared" si="43"/>
        <v>-0.498148148148148</v>
      </c>
    </row>
    <row r="440" s="4" customFormat="1" customHeight="1" spans="1:7">
      <c r="A440" s="16">
        <v>2149999</v>
      </c>
      <c r="B440" s="17" t="s">
        <v>557</v>
      </c>
      <c r="C440" s="18">
        <v>1340</v>
      </c>
      <c r="D440" s="19">
        <v>1200</v>
      </c>
      <c r="E440" s="18">
        <v>543</v>
      </c>
      <c r="F440" s="23">
        <f t="shared" si="42"/>
        <v>0.4525</v>
      </c>
      <c r="G440" s="23">
        <f t="shared" si="43"/>
        <v>-0.594776119402985</v>
      </c>
    </row>
    <row r="441" s="5" customFormat="1" customHeight="1" spans="1:7">
      <c r="A441" s="24">
        <v>215</v>
      </c>
      <c r="B441" s="27" t="s">
        <v>558</v>
      </c>
      <c r="C441" s="15">
        <f>C444+C447+C450+C452+C442</f>
        <v>2599</v>
      </c>
      <c r="D441" s="26">
        <f>D444+D447+D450+D452</f>
        <v>1580</v>
      </c>
      <c r="E441" s="15">
        <f>E444+E447+E450+E452+E442</f>
        <v>1811</v>
      </c>
      <c r="F441" s="22">
        <f t="shared" si="42"/>
        <v>1.14620253164557</v>
      </c>
      <c r="G441" s="22">
        <f t="shared" si="43"/>
        <v>-0.303193535975375</v>
      </c>
    </row>
    <row r="442" s="5" customFormat="1" customHeight="1" spans="1:7">
      <c r="A442" s="16">
        <v>21502</v>
      </c>
      <c r="B442" s="28" t="s">
        <v>559</v>
      </c>
      <c r="C442" s="19">
        <v>73</v>
      </c>
      <c r="D442" s="18"/>
      <c r="E442" s="19">
        <v>233</v>
      </c>
      <c r="F442" s="23"/>
      <c r="G442" s="23">
        <f t="shared" si="43"/>
        <v>2.19178082191781</v>
      </c>
    </row>
    <row r="443" s="5" customFormat="1" customHeight="1" spans="1:7">
      <c r="A443" s="16">
        <v>2150299</v>
      </c>
      <c r="B443" s="28" t="s">
        <v>560</v>
      </c>
      <c r="C443" s="19">
        <v>73</v>
      </c>
      <c r="D443" s="18"/>
      <c r="E443" s="19">
        <v>233</v>
      </c>
      <c r="F443" s="23"/>
      <c r="G443" s="23">
        <f t="shared" si="43"/>
        <v>2.19178082191781</v>
      </c>
    </row>
    <row r="444" s="4" customFormat="1" customHeight="1" spans="1:7">
      <c r="A444" s="16">
        <v>21505</v>
      </c>
      <c r="B444" s="17" t="s">
        <v>561</v>
      </c>
      <c r="C444" s="18">
        <v>1180</v>
      </c>
      <c r="D444" s="19">
        <v>1000</v>
      </c>
      <c r="E444" s="18">
        <v>724</v>
      </c>
      <c r="F444" s="23">
        <f t="shared" ref="F444:F471" si="44">E444/D444*100%</f>
        <v>0.724</v>
      </c>
      <c r="G444" s="23">
        <f t="shared" si="43"/>
        <v>-0.386440677966102</v>
      </c>
    </row>
    <row r="445" s="4" customFormat="1" customHeight="1" spans="1:7">
      <c r="A445" s="16" t="s">
        <v>562</v>
      </c>
      <c r="B445" s="17" t="s">
        <v>563</v>
      </c>
      <c r="C445" s="18">
        <v>50</v>
      </c>
      <c r="D445" s="19">
        <v>100</v>
      </c>
      <c r="E445" s="18"/>
      <c r="F445" s="23">
        <f t="shared" si="44"/>
        <v>0</v>
      </c>
      <c r="G445" s="23">
        <f t="shared" si="43"/>
        <v>-1</v>
      </c>
    </row>
    <row r="446" s="4" customFormat="1" customHeight="1" spans="1:7">
      <c r="A446" s="16">
        <v>2150599</v>
      </c>
      <c r="B446" s="17" t="s">
        <v>564</v>
      </c>
      <c r="C446" s="18">
        <v>1130</v>
      </c>
      <c r="D446" s="19">
        <v>900</v>
      </c>
      <c r="E446" s="18">
        <v>724</v>
      </c>
      <c r="F446" s="23">
        <f t="shared" si="44"/>
        <v>0.804444444444444</v>
      </c>
      <c r="G446" s="23">
        <f t="shared" si="43"/>
        <v>-0.35929203539823</v>
      </c>
    </row>
    <row r="447" s="4" customFormat="1" customHeight="1" spans="1:7">
      <c r="A447" s="16">
        <v>21507</v>
      </c>
      <c r="B447" s="17" t="s">
        <v>565</v>
      </c>
      <c r="C447" s="18">
        <v>416</v>
      </c>
      <c r="D447" s="19">
        <v>360</v>
      </c>
      <c r="E447" s="18">
        <v>535</v>
      </c>
      <c r="F447" s="23">
        <f t="shared" si="44"/>
        <v>1.48611111111111</v>
      </c>
      <c r="G447" s="23">
        <f t="shared" si="43"/>
        <v>0.286057692307692</v>
      </c>
    </row>
    <row r="448" s="4" customFormat="1" customHeight="1" spans="1:7">
      <c r="A448" s="16">
        <v>2150701</v>
      </c>
      <c r="B448" s="17" t="s">
        <v>13</v>
      </c>
      <c r="C448" s="18">
        <v>5</v>
      </c>
      <c r="D448" s="19">
        <v>10</v>
      </c>
      <c r="E448" s="18">
        <v>3</v>
      </c>
      <c r="F448" s="23">
        <f t="shared" si="44"/>
        <v>0.3</v>
      </c>
      <c r="G448" s="23">
        <f t="shared" si="43"/>
        <v>-0.4</v>
      </c>
    </row>
    <row r="449" s="4" customFormat="1" customHeight="1" spans="1:7">
      <c r="A449" s="16">
        <v>2150799</v>
      </c>
      <c r="B449" s="17" t="s">
        <v>566</v>
      </c>
      <c r="C449" s="18">
        <v>411</v>
      </c>
      <c r="D449" s="19">
        <v>350</v>
      </c>
      <c r="E449" s="18">
        <v>532</v>
      </c>
      <c r="F449" s="23">
        <f t="shared" si="44"/>
        <v>1.52</v>
      </c>
      <c r="G449" s="23">
        <f t="shared" si="43"/>
        <v>0.294403892944039</v>
      </c>
    </row>
    <row r="450" s="4" customFormat="1" customHeight="1" spans="1:7">
      <c r="A450" s="16">
        <v>21508</v>
      </c>
      <c r="B450" s="17" t="s">
        <v>567</v>
      </c>
      <c r="C450" s="18">
        <v>283</v>
      </c>
      <c r="D450" s="19">
        <v>200</v>
      </c>
      <c r="E450" s="18">
        <v>319</v>
      </c>
      <c r="F450" s="23">
        <f t="shared" si="44"/>
        <v>1.595</v>
      </c>
      <c r="G450" s="23">
        <f t="shared" si="43"/>
        <v>0.127208480565371</v>
      </c>
    </row>
    <row r="451" s="4" customFormat="1" customHeight="1" spans="1:7">
      <c r="A451" s="16">
        <v>2150801</v>
      </c>
      <c r="B451" s="17" t="s">
        <v>13</v>
      </c>
      <c r="C451" s="18">
        <v>283</v>
      </c>
      <c r="D451" s="19">
        <v>200</v>
      </c>
      <c r="E451" s="18">
        <v>319</v>
      </c>
      <c r="F451" s="23">
        <f t="shared" si="44"/>
        <v>1.595</v>
      </c>
      <c r="G451" s="23">
        <f t="shared" si="43"/>
        <v>0.127208480565371</v>
      </c>
    </row>
    <row r="452" s="4" customFormat="1" customHeight="1" spans="1:7">
      <c r="A452" s="16">
        <v>21599</v>
      </c>
      <c r="B452" s="17" t="s">
        <v>568</v>
      </c>
      <c r="C452" s="18">
        <v>647</v>
      </c>
      <c r="D452" s="19">
        <v>20</v>
      </c>
      <c r="E452" s="18"/>
      <c r="F452" s="23">
        <f t="shared" si="44"/>
        <v>0</v>
      </c>
      <c r="G452" s="23">
        <f t="shared" si="43"/>
        <v>-1</v>
      </c>
    </row>
    <row r="453" s="4" customFormat="1" customHeight="1" spans="1:7">
      <c r="A453" s="16">
        <v>2159999</v>
      </c>
      <c r="B453" s="17" t="s">
        <v>569</v>
      </c>
      <c r="C453" s="18">
        <v>647</v>
      </c>
      <c r="D453" s="19">
        <v>20</v>
      </c>
      <c r="E453" s="18"/>
      <c r="F453" s="23">
        <f t="shared" si="44"/>
        <v>0</v>
      </c>
      <c r="G453" s="23">
        <f t="shared" si="43"/>
        <v>-1</v>
      </c>
    </row>
    <row r="454" s="5" customFormat="1" customHeight="1" spans="1:7">
      <c r="A454" s="24">
        <v>216</v>
      </c>
      <c r="B454" s="25" t="s">
        <v>570</v>
      </c>
      <c r="C454" s="15">
        <f>C455+C458+C460</f>
        <v>780</v>
      </c>
      <c r="D454" s="15">
        <f>D455+D458+D460</f>
        <v>2300</v>
      </c>
      <c r="E454" s="15">
        <f>E455+E458+E460</f>
        <v>1953</v>
      </c>
      <c r="F454" s="22">
        <f t="shared" si="44"/>
        <v>0.849130434782609</v>
      </c>
      <c r="G454" s="22">
        <f t="shared" si="43"/>
        <v>1.50384615384615</v>
      </c>
    </row>
    <row r="455" s="4" customFormat="1" customHeight="1" spans="1:7">
      <c r="A455" s="16">
        <v>21602</v>
      </c>
      <c r="B455" s="17" t="s">
        <v>571</v>
      </c>
      <c r="C455" s="18">
        <v>420</v>
      </c>
      <c r="D455" s="19">
        <v>2100</v>
      </c>
      <c r="E455" s="18">
        <v>890</v>
      </c>
      <c r="F455" s="23">
        <f t="shared" si="44"/>
        <v>0.423809523809524</v>
      </c>
      <c r="G455" s="23">
        <f t="shared" si="43"/>
        <v>1.11904761904762</v>
      </c>
    </row>
    <row r="456" s="4" customFormat="1" customHeight="1" spans="1:7">
      <c r="A456" s="16">
        <v>2160201</v>
      </c>
      <c r="B456" s="17" t="s">
        <v>13</v>
      </c>
      <c r="C456" s="18">
        <v>100</v>
      </c>
      <c r="D456" s="19">
        <v>100</v>
      </c>
      <c r="E456" s="18">
        <v>164</v>
      </c>
      <c r="F456" s="23">
        <f t="shared" si="44"/>
        <v>1.64</v>
      </c>
      <c r="G456" s="23">
        <f t="shared" si="43"/>
        <v>0.64</v>
      </c>
    </row>
    <row r="457" s="4" customFormat="1" customHeight="1" spans="1:7">
      <c r="A457" s="16">
        <v>2160299</v>
      </c>
      <c r="B457" s="17" t="s">
        <v>572</v>
      </c>
      <c r="C457" s="18">
        <v>320</v>
      </c>
      <c r="D457" s="19">
        <v>2000</v>
      </c>
      <c r="E457" s="18">
        <v>726</v>
      </c>
      <c r="F457" s="23">
        <f t="shared" si="44"/>
        <v>0.363</v>
      </c>
      <c r="G457" s="23">
        <f t="shared" si="43"/>
        <v>1.26875</v>
      </c>
    </row>
    <row r="458" s="4" customFormat="1" customHeight="1" spans="1:7">
      <c r="A458" s="16">
        <v>21606</v>
      </c>
      <c r="B458" s="17" t="s">
        <v>573</v>
      </c>
      <c r="C458" s="18">
        <v>102</v>
      </c>
      <c r="D458" s="19">
        <v>100</v>
      </c>
      <c r="E458" s="18">
        <v>10</v>
      </c>
      <c r="F458" s="23">
        <f t="shared" si="44"/>
        <v>0.1</v>
      </c>
      <c r="G458" s="23">
        <f t="shared" si="43"/>
        <v>-0.901960784313726</v>
      </c>
    </row>
    <row r="459" s="4" customFormat="1" customHeight="1" spans="1:7">
      <c r="A459" s="16">
        <v>2160699</v>
      </c>
      <c r="B459" s="17" t="s">
        <v>574</v>
      </c>
      <c r="C459" s="18">
        <v>102</v>
      </c>
      <c r="D459" s="19">
        <v>100</v>
      </c>
      <c r="E459" s="18">
        <v>10</v>
      </c>
      <c r="F459" s="23">
        <f t="shared" si="44"/>
        <v>0.1</v>
      </c>
      <c r="G459" s="23">
        <f t="shared" si="43"/>
        <v>-0.901960784313726</v>
      </c>
    </row>
    <row r="460" s="4" customFormat="1" customHeight="1" spans="1:7">
      <c r="A460" s="16">
        <v>21699</v>
      </c>
      <c r="B460" s="17" t="s">
        <v>575</v>
      </c>
      <c r="C460" s="18">
        <v>258</v>
      </c>
      <c r="D460" s="19">
        <v>100</v>
      </c>
      <c r="E460" s="18">
        <v>1053</v>
      </c>
      <c r="F460" s="23">
        <f t="shared" si="44"/>
        <v>10.53</v>
      </c>
      <c r="G460" s="23">
        <f t="shared" si="43"/>
        <v>3.08139534883721</v>
      </c>
    </row>
    <row r="461" s="4" customFormat="1" customHeight="1" spans="1:7">
      <c r="A461" s="16">
        <v>2169999</v>
      </c>
      <c r="B461" s="17" t="s">
        <v>576</v>
      </c>
      <c r="C461" s="18">
        <v>258</v>
      </c>
      <c r="D461" s="19">
        <v>100</v>
      </c>
      <c r="E461" s="18">
        <v>1053</v>
      </c>
      <c r="F461" s="23">
        <f t="shared" si="44"/>
        <v>10.53</v>
      </c>
      <c r="G461" s="23">
        <f t="shared" si="43"/>
        <v>3.08139534883721</v>
      </c>
    </row>
    <row r="462" s="5" customFormat="1" customHeight="1" spans="1:7">
      <c r="A462" s="24">
        <v>217</v>
      </c>
      <c r="B462" s="25" t="s">
        <v>577</v>
      </c>
      <c r="C462" s="15">
        <f>C463+C465</f>
        <v>2197</v>
      </c>
      <c r="D462" s="15">
        <f>D463+D465</f>
        <v>1800</v>
      </c>
      <c r="E462" s="15">
        <f>E463+E465</f>
        <v>1449</v>
      </c>
      <c r="F462" s="22">
        <f t="shared" si="44"/>
        <v>0.805</v>
      </c>
      <c r="G462" s="22">
        <f t="shared" si="43"/>
        <v>-0.340464269458352</v>
      </c>
    </row>
    <row r="463" s="4" customFormat="1" customHeight="1" spans="1:7">
      <c r="A463" s="16">
        <v>21701</v>
      </c>
      <c r="B463" s="17" t="s">
        <v>578</v>
      </c>
      <c r="C463" s="18">
        <v>230</v>
      </c>
      <c r="D463" s="19">
        <v>200</v>
      </c>
      <c r="E463" s="18">
        <v>281</v>
      </c>
      <c r="F463" s="23">
        <f t="shared" si="44"/>
        <v>1.405</v>
      </c>
      <c r="G463" s="23">
        <f t="shared" si="43"/>
        <v>0.221739130434783</v>
      </c>
    </row>
    <row r="464" s="4" customFormat="1" customHeight="1" spans="1:7">
      <c r="A464" s="16">
        <v>2170101</v>
      </c>
      <c r="B464" s="17" t="s">
        <v>32</v>
      </c>
      <c r="C464" s="18">
        <v>230</v>
      </c>
      <c r="D464" s="19">
        <v>200</v>
      </c>
      <c r="E464" s="18">
        <v>281</v>
      </c>
      <c r="F464" s="23">
        <f t="shared" si="44"/>
        <v>1.405</v>
      </c>
      <c r="G464" s="23">
        <f t="shared" si="43"/>
        <v>0.221739130434783</v>
      </c>
    </row>
    <row r="465" s="4" customFormat="1" customHeight="1" spans="1:7">
      <c r="A465" s="16">
        <v>21799</v>
      </c>
      <c r="B465" s="17" t="s">
        <v>579</v>
      </c>
      <c r="C465" s="18">
        <v>1967</v>
      </c>
      <c r="D465" s="19">
        <v>1600</v>
      </c>
      <c r="E465" s="18">
        <v>1168</v>
      </c>
      <c r="F465" s="23">
        <f t="shared" si="44"/>
        <v>0.73</v>
      </c>
      <c r="G465" s="23">
        <f t="shared" si="43"/>
        <v>-0.40620233858668</v>
      </c>
    </row>
    <row r="466" s="4" customFormat="1" customHeight="1" spans="1:7">
      <c r="A466" s="16">
        <v>2179999</v>
      </c>
      <c r="B466" s="17" t="s">
        <v>580</v>
      </c>
      <c r="C466" s="18">
        <v>1967</v>
      </c>
      <c r="D466" s="19">
        <v>1600</v>
      </c>
      <c r="E466" s="18">
        <v>1168</v>
      </c>
      <c r="F466" s="23">
        <f t="shared" si="44"/>
        <v>0.73</v>
      </c>
      <c r="G466" s="23">
        <f t="shared" si="43"/>
        <v>-0.40620233858668</v>
      </c>
    </row>
    <row r="467" s="5" customFormat="1" customHeight="1" spans="1:7">
      <c r="A467" s="24">
        <v>220</v>
      </c>
      <c r="B467" s="25" t="s">
        <v>581</v>
      </c>
      <c r="C467" s="15">
        <f>C468+C474</f>
        <v>7365</v>
      </c>
      <c r="D467" s="15">
        <f>D468+D474</f>
        <v>6220</v>
      </c>
      <c r="E467" s="15">
        <f>E468+E474</f>
        <v>9501</v>
      </c>
      <c r="F467" s="22">
        <f t="shared" si="44"/>
        <v>1.52749196141479</v>
      </c>
      <c r="G467" s="22">
        <f t="shared" si="43"/>
        <v>0.290020366598778</v>
      </c>
    </row>
    <row r="468" s="4" customFormat="1" customHeight="1" spans="1:7">
      <c r="A468" s="16">
        <v>22001</v>
      </c>
      <c r="B468" s="17" t="s">
        <v>582</v>
      </c>
      <c r="C468" s="18">
        <v>7006</v>
      </c>
      <c r="D468" s="18">
        <f>SUM(D469:D473)</f>
        <v>5820</v>
      </c>
      <c r="E468" s="18">
        <v>9282</v>
      </c>
      <c r="F468" s="23">
        <f t="shared" si="44"/>
        <v>1.59484536082474</v>
      </c>
      <c r="G468" s="23">
        <f t="shared" si="43"/>
        <v>0.324864401941193</v>
      </c>
    </row>
    <row r="469" s="4" customFormat="1" customHeight="1" spans="1:7">
      <c r="A469" s="16">
        <v>2200101</v>
      </c>
      <c r="B469" s="17" t="s">
        <v>13</v>
      </c>
      <c r="C469" s="18">
        <v>1988</v>
      </c>
      <c r="D469" s="19">
        <v>1600</v>
      </c>
      <c r="E469" s="18">
        <v>2105</v>
      </c>
      <c r="F469" s="23">
        <f t="shared" si="44"/>
        <v>1.315625</v>
      </c>
      <c r="G469" s="23">
        <f t="shared" si="43"/>
        <v>0.0588531187122736</v>
      </c>
    </row>
    <row r="470" s="4" customFormat="1" customHeight="1" spans="1:7">
      <c r="A470" s="16" t="s">
        <v>583</v>
      </c>
      <c r="B470" s="17" t="s">
        <v>584</v>
      </c>
      <c r="C470" s="18">
        <v>191</v>
      </c>
      <c r="D470" s="19">
        <v>120</v>
      </c>
      <c r="E470" s="18">
        <v>53</v>
      </c>
      <c r="F470" s="23">
        <f t="shared" si="44"/>
        <v>0.441666666666667</v>
      </c>
      <c r="G470" s="23">
        <f t="shared" si="43"/>
        <v>-0.722513089005236</v>
      </c>
    </row>
    <row r="471" s="4" customFormat="1" customHeight="1" spans="1:7">
      <c r="A471" s="16">
        <v>2200106</v>
      </c>
      <c r="B471" s="17" t="s">
        <v>585</v>
      </c>
      <c r="C471" s="18">
        <v>204</v>
      </c>
      <c r="D471" s="19">
        <v>200</v>
      </c>
      <c r="E471" s="18">
        <v>240</v>
      </c>
      <c r="F471" s="23">
        <f t="shared" si="44"/>
        <v>1.2</v>
      </c>
      <c r="G471" s="23">
        <f t="shared" si="43"/>
        <v>0.176470588235294</v>
      </c>
    </row>
    <row r="472" s="4" customFormat="1" customHeight="1" spans="1:7">
      <c r="A472" s="16">
        <v>2200113</v>
      </c>
      <c r="B472" s="17" t="s">
        <v>586</v>
      </c>
      <c r="C472" s="18">
        <v>40</v>
      </c>
      <c r="D472" s="19"/>
      <c r="E472" s="18">
        <v>195</v>
      </c>
      <c r="F472" s="23"/>
      <c r="G472" s="23">
        <f t="shared" si="43"/>
        <v>3.875</v>
      </c>
    </row>
    <row r="473" s="4" customFormat="1" customHeight="1" spans="1:7">
      <c r="A473" s="16">
        <v>2200199</v>
      </c>
      <c r="B473" s="17" t="s">
        <v>587</v>
      </c>
      <c r="C473" s="18">
        <v>4583</v>
      </c>
      <c r="D473" s="19">
        <v>3900</v>
      </c>
      <c r="E473" s="18">
        <v>6689</v>
      </c>
      <c r="F473" s="23">
        <f t="shared" ref="F473:F482" si="45">E473/D473*100%</f>
        <v>1.71512820512821</v>
      </c>
      <c r="G473" s="23">
        <f t="shared" si="43"/>
        <v>0.459524329042112</v>
      </c>
    </row>
    <row r="474" s="4" customFormat="1" customHeight="1" spans="1:7">
      <c r="A474" s="16">
        <v>22005</v>
      </c>
      <c r="B474" s="17" t="s">
        <v>588</v>
      </c>
      <c r="C474" s="18">
        <v>359</v>
      </c>
      <c r="D474" s="19">
        <v>400</v>
      </c>
      <c r="E474" s="18">
        <v>219</v>
      </c>
      <c r="F474" s="23">
        <f t="shared" si="45"/>
        <v>0.5475</v>
      </c>
      <c r="G474" s="23">
        <f t="shared" si="43"/>
        <v>-0.389972144846797</v>
      </c>
    </row>
    <row r="475" s="4" customFormat="1" customHeight="1" spans="1:7">
      <c r="A475" s="16">
        <v>2200599</v>
      </c>
      <c r="B475" s="17" t="s">
        <v>589</v>
      </c>
      <c r="C475" s="18">
        <v>359</v>
      </c>
      <c r="D475" s="19">
        <v>400</v>
      </c>
      <c r="E475" s="18">
        <v>219</v>
      </c>
      <c r="F475" s="23">
        <f t="shared" si="45"/>
        <v>0.5475</v>
      </c>
      <c r="G475" s="23">
        <f t="shared" si="43"/>
        <v>-0.389972144846797</v>
      </c>
    </row>
    <row r="476" s="5" customFormat="1" customHeight="1" spans="1:7">
      <c r="A476" s="24">
        <v>221</v>
      </c>
      <c r="B476" s="25" t="s">
        <v>590</v>
      </c>
      <c r="C476" s="15">
        <f>C477+C485</f>
        <v>16140</v>
      </c>
      <c r="D476" s="26">
        <f>D477+D485</f>
        <v>12730</v>
      </c>
      <c r="E476" s="15">
        <f>E477+E485+E487</f>
        <v>18447</v>
      </c>
      <c r="F476" s="22">
        <f t="shared" si="45"/>
        <v>1.4490966221524</v>
      </c>
      <c r="G476" s="22">
        <f t="shared" si="43"/>
        <v>0.142936802973978</v>
      </c>
    </row>
    <row r="477" s="4" customFormat="1" customHeight="1" spans="1:7">
      <c r="A477" s="16">
        <v>22101</v>
      </c>
      <c r="B477" s="17" t="s">
        <v>591</v>
      </c>
      <c r="C477" s="18">
        <v>3418</v>
      </c>
      <c r="D477" s="18">
        <f>SUM(D478:D484)</f>
        <v>2730</v>
      </c>
      <c r="E477" s="18">
        <v>2825</v>
      </c>
      <c r="F477" s="23">
        <f t="shared" si="45"/>
        <v>1.03479853479853</v>
      </c>
      <c r="G477" s="23">
        <f t="shared" si="43"/>
        <v>-0.173493270918666</v>
      </c>
    </row>
    <row r="478" s="4" customFormat="1" customHeight="1" spans="1:7">
      <c r="A478" s="16">
        <v>2210103</v>
      </c>
      <c r="B478" s="17" t="s">
        <v>592</v>
      </c>
      <c r="C478" s="18">
        <v>1386</v>
      </c>
      <c r="D478" s="19">
        <v>1200</v>
      </c>
      <c r="E478" s="18"/>
      <c r="F478" s="23">
        <f t="shared" si="45"/>
        <v>0</v>
      </c>
      <c r="G478" s="23">
        <f t="shared" si="43"/>
        <v>-1</v>
      </c>
    </row>
    <row r="479" s="4" customFormat="1" customHeight="1" spans="1:7">
      <c r="A479" s="16">
        <v>2210105</v>
      </c>
      <c r="B479" s="17" t="s">
        <v>593</v>
      </c>
      <c r="C479" s="18">
        <v>383</v>
      </c>
      <c r="D479" s="19">
        <v>400</v>
      </c>
      <c r="E479" s="18">
        <v>209</v>
      </c>
      <c r="F479" s="23">
        <f t="shared" si="45"/>
        <v>0.5225</v>
      </c>
      <c r="G479" s="23">
        <f t="shared" si="43"/>
        <v>-0.454308093994778</v>
      </c>
    </row>
    <row r="480" s="4" customFormat="1" customHeight="1" spans="1:7">
      <c r="A480" s="16">
        <v>2210106</v>
      </c>
      <c r="B480" s="17" t="s">
        <v>594</v>
      </c>
      <c r="C480" s="18">
        <v>119</v>
      </c>
      <c r="D480" s="19">
        <v>100</v>
      </c>
      <c r="E480" s="18"/>
      <c r="F480" s="23">
        <f t="shared" si="45"/>
        <v>0</v>
      </c>
      <c r="G480" s="23">
        <f t="shared" si="43"/>
        <v>-1</v>
      </c>
    </row>
    <row r="481" s="4" customFormat="1" customHeight="1" spans="1:7">
      <c r="A481" s="16">
        <v>2210107</v>
      </c>
      <c r="B481" s="17" t="s">
        <v>595</v>
      </c>
      <c r="C481" s="18">
        <v>90</v>
      </c>
      <c r="D481" s="19">
        <v>100</v>
      </c>
      <c r="E481" s="18"/>
      <c r="F481" s="23">
        <f t="shared" si="45"/>
        <v>0</v>
      </c>
      <c r="G481" s="23">
        <f t="shared" si="43"/>
        <v>-1</v>
      </c>
    </row>
    <row r="482" s="4" customFormat="1" customHeight="1" spans="1:7">
      <c r="A482" s="16">
        <v>2210108</v>
      </c>
      <c r="B482" s="17" t="s">
        <v>596</v>
      </c>
      <c r="C482" s="18">
        <v>1412</v>
      </c>
      <c r="D482" s="19">
        <v>900</v>
      </c>
      <c r="E482" s="18">
        <v>2110</v>
      </c>
      <c r="F482" s="23">
        <f t="shared" si="45"/>
        <v>2.34444444444444</v>
      </c>
      <c r="G482" s="23">
        <f t="shared" si="43"/>
        <v>0.494334277620397</v>
      </c>
    </row>
    <row r="483" s="4" customFormat="1" customHeight="1" spans="1:7">
      <c r="A483" s="16" t="s">
        <v>597</v>
      </c>
      <c r="B483" s="17" t="s">
        <v>598</v>
      </c>
      <c r="C483" s="18"/>
      <c r="D483" s="19"/>
      <c r="E483" s="18">
        <v>245</v>
      </c>
      <c r="F483" s="23"/>
      <c r="G483" s="23"/>
    </row>
    <row r="484" s="4" customFormat="1" customHeight="1" spans="1:7">
      <c r="A484" s="16">
        <v>2210199</v>
      </c>
      <c r="B484" s="17" t="s">
        <v>599</v>
      </c>
      <c r="C484" s="18">
        <v>28</v>
      </c>
      <c r="D484" s="19">
        <v>30</v>
      </c>
      <c r="E484" s="18">
        <v>261</v>
      </c>
      <c r="F484" s="23">
        <f t="shared" ref="F484:F486" si="46">E484/D484*100%</f>
        <v>8.7</v>
      </c>
      <c r="G484" s="23">
        <f t="shared" ref="G484:G486" si="47">(E484/C484-1)*100%</f>
        <v>8.32142857142857</v>
      </c>
    </row>
    <row r="485" s="4" customFormat="1" customHeight="1" spans="1:7">
      <c r="A485" s="16">
        <v>22102</v>
      </c>
      <c r="B485" s="17" t="s">
        <v>600</v>
      </c>
      <c r="C485" s="18">
        <v>12722</v>
      </c>
      <c r="D485" s="19">
        <v>10000</v>
      </c>
      <c r="E485" s="18">
        <v>15586</v>
      </c>
      <c r="F485" s="23">
        <f t="shared" si="46"/>
        <v>1.5586</v>
      </c>
      <c r="G485" s="23">
        <f t="shared" si="47"/>
        <v>0.225121836189278</v>
      </c>
    </row>
    <row r="486" s="4" customFormat="1" customHeight="1" spans="1:7">
      <c r="A486" s="16">
        <v>2210201</v>
      </c>
      <c r="B486" s="17" t="s">
        <v>601</v>
      </c>
      <c r="C486" s="18">
        <v>12722</v>
      </c>
      <c r="D486" s="19">
        <v>10000</v>
      </c>
      <c r="E486" s="18">
        <v>15586</v>
      </c>
      <c r="F486" s="23">
        <f t="shared" si="46"/>
        <v>1.5586</v>
      </c>
      <c r="G486" s="23">
        <f t="shared" si="47"/>
        <v>0.225121836189278</v>
      </c>
    </row>
    <row r="487" s="4" customFormat="1" customHeight="1" spans="1:7">
      <c r="A487" s="16">
        <v>22103</v>
      </c>
      <c r="B487" s="17" t="s">
        <v>602</v>
      </c>
      <c r="C487" s="18"/>
      <c r="D487" s="19"/>
      <c r="E487" s="18">
        <v>36</v>
      </c>
      <c r="F487" s="23"/>
      <c r="G487" s="23"/>
    </row>
    <row r="488" s="4" customFormat="1" customHeight="1" spans="1:7">
      <c r="A488" s="16">
        <v>2210399</v>
      </c>
      <c r="B488" s="17" t="s">
        <v>603</v>
      </c>
      <c r="C488" s="18"/>
      <c r="D488" s="19"/>
      <c r="E488" s="18">
        <v>36</v>
      </c>
      <c r="F488" s="23"/>
      <c r="G488" s="23"/>
    </row>
    <row r="489" s="5" customFormat="1" customHeight="1" spans="1:7">
      <c r="A489" s="24">
        <v>222</v>
      </c>
      <c r="B489" s="25" t="s">
        <v>604</v>
      </c>
      <c r="C489" s="26">
        <v>136</v>
      </c>
      <c r="D489" s="15">
        <v>150</v>
      </c>
      <c r="E489" s="26">
        <v>188</v>
      </c>
      <c r="F489" s="22">
        <f t="shared" ref="F489:F516" si="48">E489/D489*100%</f>
        <v>1.25333333333333</v>
      </c>
      <c r="G489" s="22">
        <f t="shared" ref="G489:G508" si="49">(E489/C489-1)*100%</f>
        <v>0.382352941176471</v>
      </c>
    </row>
    <row r="490" s="4" customFormat="1" customHeight="1" spans="1:7">
      <c r="A490" s="16" t="s">
        <v>605</v>
      </c>
      <c r="B490" s="17" t="s">
        <v>606</v>
      </c>
      <c r="C490" s="18">
        <v>136</v>
      </c>
      <c r="D490" s="19">
        <v>150</v>
      </c>
      <c r="E490" s="18">
        <v>188</v>
      </c>
      <c r="F490" s="23">
        <f t="shared" si="48"/>
        <v>1.25333333333333</v>
      </c>
      <c r="G490" s="23">
        <f t="shared" si="49"/>
        <v>0.382352941176471</v>
      </c>
    </row>
    <row r="491" s="4" customFormat="1" customHeight="1" spans="1:7">
      <c r="A491" s="16" t="s">
        <v>607</v>
      </c>
      <c r="B491" s="17" t="s">
        <v>608</v>
      </c>
      <c r="C491" s="18">
        <v>136</v>
      </c>
      <c r="D491" s="19">
        <v>150</v>
      </c>
      <c r="E491" s="18">
        <v>188</v>
      </c>
      <c r="F491" s="23">
        <f t="shared" si="48"/>
        <v>1.25333333333333</v>
      </c>
      <c r="G491" s="23">
        <f t="shared" si="49"/>
        <v>0.382352941176471</v>
      </c>
    </row>
    <row r="492" s="5" customFormat="1" customHeight="1" spans="1:7">
      <c r="A492" s="24">
        <v>224</v>
      </c>
      <c r="B492" s="25" t="s">
        <v>609</v>
      </c>
      <c r="C492" s="26">
        <f>C493+C499+C501+C503+C506+C508</f>
        <v>8338</v>
      </c>
      <c r="D492" s="26">
        <f>D493+D499+D501+D503+D506+D508</f>
        <v>6453</v>
      </c>
      <c r="E492" s="26">
        <f>E493+E499+E501+E503+E506+E508</f>
        <v>6836</v>
      </c>
      <c r="F492" s="22">
        <f t="shared" si="48"/>
        <v>1.05935223926856</v>
      </c>
      <c r="G492" s="22">
        <f t="shared" si="49"/>
        <v>-0.180139122091629</v>
      </c>
    </row>
    <row r="493" s="4" customFormat="1" customHeight="1" spans="1:7">
      <c r="A493" s="16">
        <v>22401</v>
      </c>
      <c r="B493" s="17" t="s">
        <v>610</v>
      </c>
      <c r="C493" s="18">
        <v>2481</v>
      </c>
      <c r="D493" s="18">
        <f>SUM(D494:D498)</f>
        <v>1570</v>
      </c>
      <c r="E493" s="18">
        <v>1641</v>
      </c>
      <c r="F493" s="23">
        <f t="shared" si="48"/>
        <v>1.04522292993631</v>
      </c>
      <c r="G493" s="23">
        <f t="shared" si="49"/>
        <v>-0.33857315598549</v>
      </c>
    </row>
    <row r="494" s="4" customFormat="1" customHeight="1" spans="1:7">
      <c r="A494" s="16">
        <v>2240101</v>
      </c>
      <c r="B494" s="17" t="s">
        <v>13</v>
      </c>
      <c r="C494" s="18">
        <v>376</v>
      </c>
      <c r="D494" s="19">
        <v>300</v>
      </c>
      <c r="E494" s="18">
        <v>515</v>
      </c>
      <c r="F494" s="23">
        <f t="shared" si="48"/>
        <v>1.71666666666667</v>
      </c>
      <c r="G494" s="23">
        <f t="shared" si="49"/>
        <v>0.36968085106383</v>
      </c>
    </row>
    <row r="495" s="4" customFormat="1" customHeight="1" spans="1:7">
      <c r="A495" s="16" t="s">
        <v>611</v>
      </c>
      <c r="B495" s="17" t="s">
        <v>612</v>
      </c>
      <c r="C495" s="18">
        <v>18</v>
      </c>
      <c r="D495" s="19">
        <v>20</v>
      </c>
      <c r="E495" s="18"/>
      <c r="F495" s="23">
        <f t="shared" si="48"/>
        <v>0</v>
      </c>
      <c r="G495" s="23">
        <f t="shared" si="49"/>
        <v>-1</v>
      </c>
    </row>
    <row r="496" s="4" customFormat="1" customHeight="1" spans="1:7">
      <c r="A496" s="16">
        <v>2240106</v>
      </c>
      <c r="B496" s="17" t="s">
        <v>613</v>
      </c>
      <c r="C496" s="18">
        <v>490</v>
      </c>
      <c r="D496" s="19">
        <v>400</v>
      </c>
      <c r="E496" s="18">
        <v>591</v>
      </c>
      <c r="F496" s="23">
        <f t="shared" si="48"/>
        <v>1.4775</v>
      </c>
      <c r="G496" s="23">
        <f t="shared" si="49"/>
        <v>0.206122448979592</v>
      </c>
    </row>
    <row r="497" s="4" customFormat="1" customHeight="1" spans="1:7">
      <c r="A497" s="16" t="s">
        <v>614</v>
      </c>
      <c r="B497" s="17" t="s">
        <v>615</v>
      </c>
      <c r="C497" s="18">
        <v>1435</v>
      </c>
      <c r="D497" s="19">
        <v>700</v>
      </c>
      <c r="E497" s="18">
        <v>524</v>
      </c>
      <c r="F497" s="23">
        <f t="shared" si="48"/>
        <v>0.748571428571429</v>
      </c>
      <c r="G497" s="23">
        <f t="shared" si="49"/>
        <v>-0.634843205574913</v>
      </c>
    </row>
    <row r="498" s="4" customFormat="1" customHeight="1" spans="1:7">
      <c r="A498" s="16">
        <v>2240199</v>
      </c>
      <c r="B498" s="17" t="s">
        <v>616</v>
      </c>
      <c r="C498" s="18">
        <v>162</v>
      </c>
      <c r="D498" s="19">
        <v>150</v>
      </c>
      <c r="E498" s="18">
        <v>11</v>
      </c>
      <c r="F498" s="23">
        <f t="shared" si="48"/>
        <v>0.0733333333333333</v>
      </c>
      <c r="G498" s="23">
        <f t="shared" si="49"/>
        <v>-0.932098765432099</v>
      </c>
    </row>
    <row r="499" s="4" customFormat="1" customHeight="1" spans="1:7">
      <c r="A499" s="16">
        <v>22402</v>
      </c>
      <c r="B499" s="17" t="s">
        <v>617</v>
      </c>
      <c r="C499" s="18">
        <v>4915</v>
      </c>
      <c r="D499" s="19">
        <v>4100</v>
      </c>
      <c r="E499" s="18">
        <v>3826</v>
      </c>
      <c r="F499" s="23">
        <f t="shared" si="48"/>
        <v>0.933170731707317</v>
      </c>
      <c r="G499" s="23">
        <f t="shared" si="49"/>
        <v>-0.221566632756867</v>
      </c>
    </row>
    <row r="500" s="4" customFormat="1" customHeight="1" spans="1:7">
      <c r="A500" s="16">
        <v>2240299</v>
      </c>
      <c r="B500" s="17" t="s">
        <v>618</v>
      </c>
      <c r="C500" s="18">
        <v>4915</v>
      </c>
      <c r="D500" s="19">
        <v>4100</v>
      </c>
      <c r="E500" s="18">
        <v>3826</v>
      </c>
      <c r="F500" s="23">
        <f t="shared" si="48"/>
        <v>0.933170731707317</v>
      </c>
      <c r="G500" s="23">
        <f t="shared" si="49"/>
        <v>-0.221566632756867</v>
      </c>
    </row>
    <row r="501" s="4" customFormat="1" customHeight="1" spans="1:7">
      <c r="A501" s="16">
        <v>22405</v>
      </c>
      <c r="B501" s="17" t="s">
        <v>619</v>
      </c>
      <c r="C501" s="18">
        <v>53</v>
      </c>
      <c r="D501" s="19">
        <v>30</v>
      </c>
      <c r="E501" s="18">
        <v>51</v>
      </c>
      <c r="F501" s="23">
        <f t="shared" si="48"/>
        <v>1.7</v>
      </c>
      <c r="G501" s="23">
        <f t="shared" si="49"/>
        <v>-0.0377358490566038</v>
      </c>
    </row>
    <row r="502" s="4" customFormat="1" customHeight="1" spans="1:7">
      <c r="A502" s="16">
        <v>2240599</v>
      </c>
      <c r="B502" s="17" t="s">
        <v>620</v>
      </c>
      <c r="C502" s="18">
        <v>53</v>
      </c>
      <c r="D502" s="19">
        <v>30</v>
      </c>
      <c r="E502" s="18">
        <v>51</v>
      </c>
      <c r="F502" s="23">
        <f t="shared" si="48"/>
        <v>1.7</v>
      </c>
      <c r="G502" s="23">
        <f t="shared" si="49"/>
        <v>-0.0377358490566038</v>
      </c>
    </row>
    <row r="503" s="4" customFormat="1" customHeight="1" spans="1:7">
      <c r="A503" s="16">
        <v>22406</v>
      </c>
      <c r="B503" s="17" t="s">
        <v>621</v>
      </c>
      <c r="C503" s="18">
        <v>410</v>
      </c>
      <c r="D503" s="19">
        <v>350</v>
      </c>
      <c r="E503" s="19">
        <v>449</v>
      </c>
      <c r="F503" s="23">
        <f t="shared" si="48"/>
        <v>1.28285714285714</v>
      </c>
      <c r="G503" s="23">
        <f t="shared" si="49"/>
        <v>0.0951219512195123</v>
      </c>
    </row>
    <row r="504" s="4" customFormat="1" customHeight="1" spans="1:7">
      <c r="A504" s="16">
        <v>2240601</v>
      </c>
      <c r="B504" s="17" t="s">
        <v>622</v>
      </c>
      <c r="C504" s="18">
        <v>372</v>
      </c>
      <c r="D504" s="19">
        <v>300</v>
      </c>
      <c r="E504" s="18">
        <v>449</v>
      </c>
      <c r="F504" s="23">
        <f t="shared" si="48"/>
        <v>1.49666666666667</v>
      </c>
      <c r="G504" s="23">
        <f t="shared" si="49"/>
        <v>0.206989247311828</v>
      </c>
    </row>
    <row r="505" s="4" customFormat="1" customHeight="1" spans="1:7">
      <c r="A505" s="16">
        <v>2240699</v>
      </c>
      <c r="B505" s="17" t="s">
        <v>623</v>
      </c>
      <c r="C505" s="18">
        <v>38</v>
      </c>
      <c r="D505" s="19">
        <v>50</v>
      </c>
      <c r="E505" s="18"/>
      <c r="F505" s="23">
        <f t="shared" si="48"/>
        <v>0</v>
      </c>
      <c r="G505" s="23">
        <f t="shared" si="49"/>
        <v>-1</v>
      </c>
    </row>
    <row r="506" s="4" customFormat="1" customHeight="1" spans="1:7">
      <c r="A506" s="16">
        <v>22407</v>
      </c>
      <c r="B506" s="17" t="s">
        <v>624</v>
      </c>
      <c r="C506" s="18">
        <v>477</v>
      </c>
      <c r="D506" s="19">
        <v>400</v>
      </c>
      <c r="E506" s="18">
        <v>869</v>
      </c>
      <c r="F506" s="23">
        <f t="shared" si="48"/>
        <v>2.1725</v>
      </c>
      <c r="G506" s="23">
        <f t="shared" si="49"/>
        <v>0.821802935010482</v>
      </c>
    </row>
    <row r="507" s="4" customFormat="1" customHeight="1" spans="1:7">
      <c r="A507" s="16">
        <v>2240703</v>
      </c>
      <c r="B507" s="17" t="s">
        <v>625</v>
      </c>
      <c r="C507" s="18">
        <v>477</v>
      </c>
      <c r="D507" s="19">
        <v>400</v>
      </c>
      <c r="E507" s="18">
        <v>869</v>
      </c>
      <c r="F507" s="23">
        <f t="shared" si="48"/>
        <v>2.1725</v>
      </c>
      <c r="G507" s="23">
        <f t="shared" si="49"/>
        <v>0.821802935010482</v>
      </c>
    </row>
    <row r="508" s="4" customFormat="1" customHeight="1" spans="1:7">
      <c r="A508" s="16">
        <v>22499</v>
      </c>
      <c r="B508" s="17" t="s">
        <v>626</v>
      </c>
      <c r="C508" s="18">
        <v>2</v>
      </c>
      <c r="D508" s="19">
        <v>3</v>
      </c>
      <c r="E508" s="18"/>
      <c r="F508" s="23">
        <f t="shared" si="48"/>
        <v>0</v>
      </c>
      <c r="G508" s="23">
        <f t="shared" si="49"/>
        <v>-1</v>
      </c>
    </row>
    <row r="509" s="5" customFormat="1" customHeight="1" spans="1:7">
      <c r="A509" s="24">
        <v>227</v>
      </c>
      <c r="B509" s="25" t="s">
        <v>627</v>
      </c>
      <c r="C509" s="26"/>
      <c r="D509" s="15">
        <v>12000</v>
      </c>
      <c r="E509" s="26"/>
      <c r="F509" s="22">
        <f t="shared" si="48"/>
        <v>0</v>
      </c>
      <c r="G509" s="22"/>
    </row>
    <row r="510" s="5" customFormat="1" customHeight="1" spans="1:7">
      <c r="A510" s="24">
        <v>229</v>
      </c>
      <c r="B510" s="25" t="s">
        <v>628</v>
      </c>
      <c r="C510" s="26">
        <v>695</v>
      </c>
      <c r="D510" s="15">
        <v>500</v>
      </c>
      <c r="E510" s="26"/>
      <c r="F510" s="22">
        <f t="shared" si="48"/>
        <v>0</v>
      </c>
      <c r="G510" s="22">
        <f t="shared" ref="G510:G516" si="50">(E510/C510-1)*100%</f>
        <v>-1</v>
      </c>
    </row>
    <row r="511" s="5" customFormat="1" customHeight="1" spans="1:7">
      <c r="A511" s="24">
        <v>232</v>
      </c>
      <c r="B511" s="25" t="s">
        <v>629</v>
      </c>
      <c r="C511" s="26">
        <v>8509</v>
      </c>
      <c r="D511" s="15">
        <v>9000</v>
      </c>
      <c r="E511" s="26">
        <v>8922</v>
      </c>
      <c r="F511" s="22">
        <f t="shared" si="48"/>
        <v>0.991333333333333</v>
      </c>
      <c r="G511" s="22">
        <f t="shared" si="50"/>
        <v>0.0485368433423434</v>
      </c>
    </row>
    <row r="512" s="4" customFormat="1" customHeight="1" spans="1:7">
      <c r="A512" s="16">
        <v>23203</v>
      </c>
      <c r="B512" s="17" t="s">
        <v>630</v>
      </c>
      <c r="C512" s="18">
        <v>8509</v>
      </c>
      <c r="D512" s="19">
        <v>9000</v>
      </c>
      <c r="E512" s="18">
        <v>8922</v>
      </c>
      <c r="F512" s="23">
        <f t="shared" si="48"/>
        <v>0.991333333333333</v>
      </c>
      <c r="G512" s="23">
        <f t="shared" si="50"/>
        <v>0.0485368433423434</v>
      </c>
    </row>
    <row r="513" s="4" customFormat="1" customHeight="1" spans="1:7">
      <c r="A513" s="16">
        <v>2320301</v>
      </c>
      <c r="B513" s="17" t="s">
        <v>631</v>
      </c>
      <c r="C513" s="18">
        <v>8509</v>
      </c>
      <c r="D513" s="19">
        <v>9000</v>
      </c>
      <c r="E513" s="18">
        <v>8922</v>
      </c>
      <c r="F513" s="23">
        <f t="shared" si="48"/>
        <v>0.991333333333333</v>
      </c>
      <c r="G513" s="23">
        <f t="shared" si="50"/>
        <v>0.0485368433423434</v>
      </c>
    </row>
    <row r="514" s="5" customFormat="1" customHeight="1" spans="1:7">
      <c r="A514" s="24">
        <v>233</v>
      </c>
      <c r="B514" s="25" t="s">
        <v>632</v>
      </c>
      <c r="C514" s="26">
        <v>30</v>
      </c>
      <c r="D514" s="15">
        <v>50</v>
      </c>
      <c r="E514" s="15">
        <v>27</v>
      </c>
      <c r="F514" s="23">
        <f t="shared" si="48"/>
        <v>0.54</v>
      </c>
      <c r="G514" s="23">
        <f t="shared" si="50"/>
        <v>-0.1</v>
      </c>
    </row>
    <row r="515" s="4" customFormat="1" customHeight="1" spans="1:7">
      <c r="A515" s="16">
        <v>23303</v>
      </c>
      <c r="B515" s="17" t="s">
        <v>633</v>
      </c>
      <c r="C515" s="18">
        <v>30</v>
      </c>
      <c r="D515" s="19">
        <v>50</v>
      </c>
      <c r="E515" s="18">
        <v>27</v>
      </c>
      <c r="F515" s="23">
        <f t="shared" si="48"/>
        <v>0.54</v>
      </c>
      <c r="G515" s="23">
        <f t="shared" si="50"/>
        <v>-0.1</v>
      </c>
    </row>
    <row r="516" s="5" customFormat="1" customHeight="1" spans="1:7">
      <c r="A516" s="24"/>
      <c r="B516" s="25" t="s">
        <v>634</v>
      </c>
      <c r="C516" s="26">
        <f>C5+C99+C106+C124+C151+C172+C199+C277+C322+C345+C363+C430+C441+C454+C462+C467+C476+C489+C492+C509+C511+C514+C510</f>
        <v>741777</v>
      </c>
      <c r="D516" s="26">
        <f>D5+D99+D106+D124+D151+D172+D199+D277+D322+D345+D363+D430+D441+D454+D462+D467+D476+D489+D492+D509+D511+D514+D510</f>
        <v>636600</v>
      </c>
      <c r="E516" s="26">
        <f>E5+E99+E106+E124+E151+E172+E199+E277+E322+E345+E363+E430+E441+E454+E462+E467+E476+E489+E492+E509+E511+E514+E510</f>
        <v>634617</v>
      </c>
      <c r="F516" s="22">
        <f t="shared" si="48"/>
        <v>0.996885014137606</v>
      </c>
      <c r="G516" s="22">
        <f t="shared" si="50"/>
        <v>-0.144463902223984</v>
      </c>
    </row>
    <row r="517" s="4" customFormat="1" customHeight="1" spans="1:7">
      <c r="A517" s="7"/>
      <c r="B517" s="1"/>
      <c r="C517" s="1"/>
      <c r="D517" s="29"/>
      <c r="E517" s="1"/>
      <c r="F517" s="1"/>
      <c r="G517" s="1"/>
    </row>
    <row r="518" s="4" customFormat="1" customHeight="1" spans="1:7">
      <c r="A518" s="7"/>
      <c r="B518" s="1"/>
      <c r="C518" s="1"/>
      <c r="D518" s="29"/>
      <c r="E518" s="1"/>
      <c r="F518" s="1"/>
      <c r="G518" s="1"/>
    </row>
    <row r="519" s="4" customFormat="1" customHeight="1" spans="1:7">
      <c r="A519" s="7"/>
      <c r="B519" s="1"/>
      <c r="C519" s="1"/>
      <c r="D519" s="29"/>
      <c r="E519" s="1"/>
      <c r="F519" s="1"/>
      <c r="G519" s="1"/>
    </row>
    <row r="520" s="4" customFormat="1" customHeight="1" spans="1:7">
      <c r="A520" s="7"/>
      <c r="B520" s="1"/>
      <c r="C520" s="1"/>
      <c r="D520" s="29"/>
      <c r="E520" s="1"/>
      <c r="F520" s="1"/>
      <c r="G520" s="1"/>
    </row>
    <row r="521" s="4" customFormat="1" customHeight="1" spans="1:7">
      <c r="A521" s="7"/>
      <c r="B521" s="1"/>
      <c r="C521" s="1"/>
      <c r="D521" s="29"/>
      <c r="E521" s="1"/>
      <c r="F521" s="1"/>
      <c r="G521" s="1"/>
    </row>
    <row r="522" s="4" customFormat="1" customHeight="1" spans="1:7">
      <c r="A522" s="7"/>
      <c r="B522" s="1"/>
      <c r="C522" s="1"/>
      <c r="D522" s="29"/>
      <c r="E522" s="1"/>
      <c r="F522" s="1"/>
      <c r="G522" s="1"/>
    </row>
    <row r="523" s="4" customFormat="1" customHeight="1" spans="1:7">
      <c r="A523" s="7"/>
      <c r="B523" s="1"/>
      <c r="C523" s="1"/>
      <c r="D523" s="29"/>
      <c r="E523" s="1"/>
      <c r="F523" s="1"/>
      <c r="G523" s="1"/>
    </row>
    <row r="524" s="4" customFormat="1" customHeight="1" spans="1:7">
      <c r="A524" s="7"/>
      <c r="B524" s="1"/>
      <c r="C524" s="1"/>
      <c r="D524" s="29"/>
      <c r="E524" s="1"/>
      <c r="F524" s="1"/>
      <c r="G524" s="1"/>
    </row>
    <row r="525" s="4" customFormat="1" customHeight="1" spans="1:7">
      <c r="A525" s="7"/>
      <c r="B525" s="1"/>
      <c r="C525" s="1"/>
      <c r="D525" s="29"/>
      <c r="E525" s="1"/>
      <c r="F525" s="1"/>
      <c r="G525" s="1"/>
    </row>
    <row r="526" s="4" customFormat="1" customHeight="1" spans="1:7">
      <c r="A526" s="7"/>
      <c r="B526" s="1"/>
      <c r="C526" s="1"/>
      <c r="D526" s="29"/>
      <c r="E526" s="1"/>
      <c r="F526" s="1"/>
      <c r="G526" s="1"/>
    </row>
    <row r="527" s="4" customFormat="1" customHeight="1" spans="1:7">
      <c r="A527" s="7"/>
      <c r="B527" s="1"/>
      <c r="C527" s="1"/>
      <c r="D527" s="29"/>
      <c r="E527" s="1"/>
      <c r="F527" s="1"/>
      <c r="G527" s="1"/>
    </row>
    <row r="528" s="4" customFormat="1" customHeight="1" spans="1:7">
      <c r="A528" s="7"/>
      <c r="B528" s="1"/>
      <c r="C528" s="1"/>
      <c r="D528" s="29"/>
      <c r="E528" s="1"/>
      <c r="F528" s="1"/>
      <c r="G528" s="1"/>
    </row>
    <row r="529" s="4" customFormat="1" customHeight="1" spans="1:7">
      <c r="A529" s="7"/>
      <c r="B529" s="1"/>
      <c r="C529" s="1"/>
      <c r="D529" s="29"/>
      <c r="E529" s="1"/>
      <c r="F529" s="1"/>
      <c r="G529" s="1"/>
    </row>
    <row r="530" s="5" customFormat="1" customHeight="1" spans="1:7">
      <c r="A530" s="7"/>
      <c r="B530" s="1"/>
      <c r="C530" s="1"/>
      <c r="D530" s="29"/>
      <c r="E530" s="1"/>
      <c r="F530" s="1"/>
      <c r="G530" s="1"/>
    </row>
    <row r="531" s="5" customFormat="1" customHeight="1" spans="1:7">
      <c r="A531" s="7"/>
      <c r="B531" s="1"/>
      <c r="C531" s="1"/>
      <c r="D531" s="29"/>
      <c r="E531" s="1"/>
      <c r="F531" s="1"/>
      <c r="G531" s="1"/>
    </row>
    <row r="532" s="5" customFormat="1" customHeight="1" spans="1:7">
      <c r="A532" s="7"/>
      <c r="B532" s="1"/>
      <c r="C532" s="1"/>
      <c r="D532" s="29"/>
      <c r="E532" s="1"/>
      <c r="F532" s="1"/>
      <c r="G532" s="1"/>
    </row>
    <row r="533" s="4" customFormat="1" customHeight="1" spans="1:7">
      <c r="A533" s="7"/>
      <c r="B533" s="1"/>
      <c r="C533" s="1"/>
      <c r="D533" s="29"/>
      <c r="E533" s="1"/>
      <c r="F533" s="1"/>
      <c r="G533" s="1"/>
    </row>
    <row r="534" s="4" customFormat="1" customHeight="1" spans="1:7">
      <c r="A534" s="7"/>
      <c r="B534" s="1"/>
      <c r="C534" s="1"/>
      <c r="D534" s="29"/>
      <c r="E534" s="1"/>
      <c r="F534" s="1"/>
      <c r="G534" s="1"/>
    </row>
    <row r="535" s="5" customFormat="1" customHeight="1" spans="1:7">
      <c r="A535" s="7"/>
      <c r="B535" s="1"/>
      <c r="C535" s="1"/>
      <c r="D535" s="29"/>
      <c r="E535" s="1"/>
      <c r="F535" s="1"/>
      <c r="G535" s="1"/>
    </row>
    <row r="536" s="4" customFormat="1" customHeight="1" spans="1:7">
      <c r="A536" s="7"/>
      <c r="B536" s="1"/>
      <c r="C536" s="1"/>
      <c r="D536" s="29"/>
      <c r="E536" s="1"/>
      <c r="F536" s="1"/>
      <c r="G536" s="1"/>
    </row>
    <row r="537" s="5" customFormat="1" customHeight="1" spans="1:7">
      <c r="A537" s="7"/>
      <c r="B537" s="1"/>
      <c r="C537" s="1"/>
      <c r="D537" s="29"/>
      <c r="E537" s="1"/>
      <c r="F537" s="1"/>
      <c r="G537" s="1"/>
    </row>
    <row r="538" s="1" customFormat="1" customHeight="1" spans="1:1">
      <c r="A538" s="7"/>
    </row>
    <row r="539" s="1" customFormat="1" customHeight="1" spans="1:1">
      <c r="A539" s="7"/>
    </row>
    <row r="540" s="1" customFormat="1" customHeight="1" spans="1:1">
      <c r="A540" s="7"/>
    </row>
    <row r="541" s="1" customFormat="1" customHeight="1" spans="1:1">
      <c r="A541" s="7"/>
    </row>
    <row r="542" s="1" customFormat="1" customHeight="1" spans="1:1">
      <c r="A542" s="7"/>
    </row>
    <row r="543" s="1" customFormat="1" customHeight="1" spans="1:1">
      <c r="A543" s="7"/>
    </row>
    <row r="544" s="1" customFormat="1" customHeight="1" spans="1:1">
      <c r="A544" s="7"/>
    </row>
    <row r="545" s="1" customFormat="1" customHeight="1" spans="1:1">
      <c r="A545" s="7"/>
    </row>
    <row r="546" s="1" customFormat="1" customHeight="1" spans="1:1">
      <c r="A546" s="7"/>
    </row>
    <row r="547" s="1" customFormat="1" customHeight="1" spans="1:1">
      <c r="A547" s="7"/>
    </row>
    <row r="548" s="1" customFormat="1" customHeight="1" spans="1:1">
      <c r="A548" s="7"/>
    </row>
    <row r="549" s="1" customFormat="1" customHeight="1" spans="1:1">
      <c r="A549" s="7"/>
    </row>
    <row r="550" s="1" customFormat="1" customHeight="1" spans="1:1">
      <c r="A550" s="7"/>
    </row>
    <row r="551" s="1" customFormat="1" customHeight="1" spans="1:1">
      <c r="A551" s="7"/>
    </row>
    <row r="552" s="1" customFormat="1" customHeight="1" spans="1:1">
      <c r="A552" s="7"/>
    </row>
    <row r="553" s="1" customFormat="1" customHeight="1" spans="1:1">
      <c r="A553" s="7"/>
    </row>
    <row r="554" s="1" customFormat="1" customHeight="1" spans="1:1">
      <c r="A554" s="7"/>
    </row>
    <row r="555" s="1" customFormat="1" customHeight="1" spans="1:1">
      <c r="A555" s="7"/>
    </row>
    <row r="556" s="1" customFormat="1" customHeight="1" spans="1:1">
      <c r="A556" s="7"/>
    </row>
    <row r="557" s="1" customFormat="1" customHeight="1" spans="1:1">
      <c r="A557" s="7"/>
    </row>
    <row r="558" s="1" customFormat="1" customHeight="1" spans="1:1">
      <c r="A558" s="7"/>
    </row>
  </sheetData>
  <autoFilter ref="A4:G516">
    <extLst/>
  </autoFilter>
  <mergeCells count="6">
    <mergeCell ref="A1:G1"/>
    <mergeCell ref="A2:G2"/>
    <mergeCell ref="A3:B3"/>
    <mergeCell ref="D3:F3"/>
    <mergeCell ref="C3:C4"/>
    <mergeCell ref="G3:G4"/>
  </mergeCells>
  <conditionalFormatting sqref="E5">
    <cfRule type="cellIs" dxfId="0" priority="1" operator="equal">
      <formula>"核"</formula>
    </cfRule>
  </conditionalFormatting>
  <pageMargins left="0.4875" right="0.31875" top="0.511805555555556" bottom="0.629861111111111" header="0.511805555555556" footer="0.511805555555556"/>
  <pageSetup paperSize="9" scale="85" fitToHeight="0" orientation="portrait" horizontalDpi="600" vertic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4.2025年县级一般公共预算支出执行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2026-02-27T09:37:17Z</dcterms:created>
  <dcterms:modified xsi:type="dcterms:W3CDTF">2026-02-27T09:37:36Z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7864F526B18532744DF5A0690F1351F9_41</vt:lpwstr>
  </property>
  <property fmtid="{D5CDD505-2E9C-101B-9397-08002B2CF9AE}" pid="3" name="KSOProductBuildVer">
    <vt:lpwstr>2052-12.8.2.17008</vt:lpwstr>
  </property>
</Properties>
</file>